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Пучкова\!сайт\отчет\"/>
    </mc:Choice>
  </mc:AlternateContent>
  <bookViews>
    <workbookView xWindow="0" yWindow="0" windowWidth="19200" windowHeight="11595" activeTab="2"/>
  </bookViews>
  <sheets>
    <sheet name="Лист1" sheetId="1" r:id="rId1"/>
    <sheet name="Лист2" sheetId="2" r:id="rId2"/>
    <sheet name="Лист3" sheetId="3" r:id="rId3"/>
  </sheets>
  <definedNames>
    <definedName name="_xlnm.Print_Area" localSheetId="0">Лист1!$A$1:$H$15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9" i="3" l="1"/>
  <c r="G142" i="3"/>
  <c r="G143" i="3"/>
  <c r="G144" i="3"/>
  <c r="G145" i="3"/>
  <c r="G146" i="3"/>
  <c r="G147" i="3"/>
  <c r="G148" i="3"/>
  <c r="G149" i="3"/>
  <c r="G150" i="3"/>
  <c r="G151" i="3"/>
  <c r="G152" i="3"/>
  <c r="G153" i="3"/>
  <c r="G154" i="3"/>
  <c r="G155" i="3"/>
  <c r="G156" i="3"/>
  <c r="G157" i="3"/>
  <c r="G158" i="3"/>
  <c r="G159" i="3"/>
  <c r="G160" i="3"/>
  <c r="G161" i="3"/>
  <c r="G162" i="3"/>
  <c r="G115" i="3"/>
  <c r="G116" i="3"/>
  <c r="G117" i="3"/>
  <c r="G118" i="3"/>
  <c r="G119" i="3"/>
  <c r="G120" i="3"/>
  <c r="G121" i="3"/>
  <c r="G122" i="3"/>
  <c r="G123" i="3"/>
  <c r="G124" i="3"/>
  <c r="G125" i="3"/>
  <c r="G126" i="3"/>
  <c r="G127" i="3"/>
  <c r="G128" i="3"/>
  <c r="G129" i="3"/>
  <c r="G130" i="3"/>
  <c r="G131" i="3"/>
  <c r="G132" i="3"/>
  <c r="G133" i="3"/>
  <c r="G136" i="3"/>
  <c r="G137" i="3"/>
  <c r="G138" i="3"/>
  <c r="G114" i="3"/>
  <c r="G94" i="3"/>
  <c r="G93" i="3"/>
  <c r="G92" i="3"/>
  <c r="G85" i="3"/>
  <c r="G86" i="3"/>
  <c r="G89" i="3"/>
  <c r="G90" i="3"/>
  <c r="G91" i="3"/>
  <c r="G84" i="3"/>
  <c r="G79" i="3"/>
  <c r="G81" i="3"/>
  <c r="G80" i="3"/>
  <c r="G77" i="3"/>
  <c r="G78" i="3"/>
  <c r="G67" i="3"/>
  <c r="G68" i="3"/>
  <c r="G69" i="3"/>
  <c r="G70" i="3"/>
  <c r="G71" i="3"/>
  <c r="G72" i="3"/>
  <c r="G73" i="3"/>
  <c r="G74" i="3"/>
  <c r="G75" i="3"/>
  <c r="G76" i="3"/>
  <c r="G58" i="3"/>
  <c r="G59" i="3"/>
  <c r="G60" i="3"/>
  <c r="G61" i="3"/>
  <c r="G62" i="3"/>
  <c r="G63" i="3"/>
  <c r="G64" i="3"/>
  <c r="G65" i="3"/>
  <c r="G66" i="3"/>
  <c r="G39" i="3"/>
  <c r="G40" i="3"/>
  <c r="G41" i="3"/>
  <c r="G42" i="3"/>
  <c r="G43" i="3"/>
  <c r="G44" i="3"/>
  <c r="G49" i="3"/>
  <c r="G50" i="3"/>
  <c r="G51" i="3"/>
  <c r="G52" i="3"/>
  <c r="G53" i="3"/>
  <c r="G56" i="3"/>
  <c r="G57" i="3"/>
  <c r="G21" i="3"/>
  <c r="G22" i="3"/>
  <c r="G23" i="3"/>
  <c r="G24" i="3"/>
  <c r="G25" i="3"/>
  <c r="G26" i="3"/>
  <c r="G27" i="3"/>
  <c r="G28" i="3"/>
  <c r="G29" i="3"/>
  <c r="G30" i="3"/>
  <c r="G31" i="3"/>
  <c r="G32" i="3"/>
  <c r="G33" i="3"/>
  <c r="G34" i="3"/>
  <c r="G36" i="3"/>
  <c r="G37" i="3"/>
  <c r="G38" i="3"/>
  <c r="G9" i="3"/>
  <c r="G10" i="3"/>
  <c r="G11" i="3"/>
  <c r="G12" i="3"/>
  <c r="G14" i="3"/>
  <c r="G15" i="3"/>
  <c r="G16" i="3"/>
  <c r="G17" i="3"/>
  <c r="G18" i="3"/>
  <c r="G19" i="3"/>
  <c r="G20" i="3"/>
  <c r="G7" i="3" l="1"/>
  <c r="F12" i="3"/>
  <c r="F14" i="3"/>
  <c r="F15" i="3"/>
  <c r="F16" i="3"/>
  <c r="F17" i="3"/>
  <c r="F18" i="3"/>
  <c r="F19" i="3"/>
  <c r="F20" i="3"/>
  <c r="F21" i="3"/>
  <c r="F22" i="3"/>
  <c r="F23" i="3"/>
  <c r="F24" i="3"/>
  <c r="F25" i="3"/>
  <c r="F26" i="3"/>
  <c r="F27" i="3"/>
  <c r="F28" i="3"/>
  <c r="F29" i="3"/>
  <c r="F30" i="3"/>
  <c r="F32" i="3"/>
  <c r="F33" i="3"/>
  <c r="F38" i="3"/>
  <c r="F39" i="3"/>
  <c r="F40" i="3"/>
  <c r="F41" i="3"/>
  <c r="F42" i="3"/>
  <c r="F43" i="3"/>
  <c r="F44"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114" i="3"/>
  <c r="F115" i="3"/>
  <c r="F116" i="3"/>
  <c r="F117" i="3"/>
  <c r="F118" i="3"/>
  <c r="F119" i="3"/>
  <c r="F120" i="3"/>
  <c r="F121" i="3"/>
  <c r="F122" i="3"/>
  <c r="F123" i="3"/>
  <c r="F124" i="3"/>
  <c r="F125" i="3"/>
  <c r="F126" i="3"/>
  <c r="F127" i="3"/>
  <c r="F128" i="3"/>
  <c r="F129" i="3"/>
  <c r="F130" i="3"/>
  <c r="F131" i="3"/>
  <c r="F132" i="3"/>
  <c r="F133" i="3"/>
  <c r="F134" i="3"/>
  <c r="F135" i="3"/>
  <c r="F136" i="3"/>
  <c r="F137" i="3"/>
  <c r="F140" i="3"/>
  <c r="F141" i="3"/>
  <c r="F142" i="3"/>
  <c r="F143" i="3"/>
  <c r="F144" i="3"/>
  <c r="F145" i="3"/>
  <c r="F146" i="3"/>
  <c r="F147" i="3"/>
  <c r="F148" i="3"/>
  <c r="F149" i="3"/>
  <c r="F150" i="3"/>
  <c r="F151" i="3"/>
  <c r="F152" i="3"/>
  <c r="F153" i="3"/>
  <c r="F154" i="3"/>
  <c r="F155" i="3"/>
  <c r="F156" i="3"/>
  <c r="F157" i="3"/>
  <c r="F158" i="3"/>
  <c r="F159" i="3"/>
  <c r="F160" i="3"/>
  <c r="F161" i="3"/>
  <c r="F162" i="3"/>
  <c r="F163" i="3"/>
  <c r="F164" i="3"/>
  <c r="F165" i="3"/>
  <c r="F10" i="3"/>
  <c r="F11" i="3"/>
  <c r="F9" i="3"/>
  <c r="G10" i="2" l="1"/>
  <c r="G42" i="2"/>
  <c r="F42" i="2"/>
  <c r="E41" i="2"/>
  <c r="G41" i="2" s="1"/>
  <c r="D41" i="2"/>
  <c r="C41" i="2"/>
  <c r="G40" i="2"/>
  <c r="F40" i="2"/>
  <c r="G39" i="2"/>
  <c r="F39" i="2"/>
  <c r="G38" i="2"/>
  <c r="F38" i="2"/>
  <c r="G37" i="2"/>
  <c r="F37" i="2"/>
  <c r="E36" i="2"/>
  <c r="D36" i="2"/>
  <c r="C36" i="2"/>
  <c r="G35" i="2"/>
  <c r="F35" i="2"/>
  <c r="G34" i="2"/>
  <c r="F34" i="2"/>
  <c r="E33" i="2"/>
  <c r="D33" i="2"/>
  <c r="C33" i="2"/>
  <c r="G32" i="2"/>
  <c r="F32" i="2"/>
  <c r="G31" i="2"/>
  <c r="F31" i="2"/>
  <c r="G30" i="2"/>
  <c r="F30" i="2"/>
  <c r="G29" i="2"/>
  <c r="F29" i="2"/>
  <c r="G28" i="2"/>
  <c r="F28" i="2"/>
  <c r="E27" i="2"/>
  <c r="D27" i="2"/>
  <c r="C27" i="2"/>
  <c r="F25" i="2"/>
  <c r="E24" i="2"/>
  <c r="D24" i="2"/>
  <c r="F24" i="2" s="1"/>
  <c r="C24" i="2"/>
  <c r="G23" i="2"/>
  <c r="F23" i="2"/>
  <c r="G22" i="2"/>
  <c r="F22" i="2"/>
  <c r="G21" i="2"/>
  <c r="F21" i="2"/>
  <c r="E20" i="2"/>
  <c r="D20" i="2"/>
  <c r="C20" i="2"/>
  <c r="F19" i="2"/>
  <c r="G18" i="2"/>
  <c r="F18" i="2"/>
  <c r="G17" i="2"/>
  <c r="F17" i="2"/>
  <c r="F15" i="2"/>
  <c r="E14" i="2"/>
  <c r="D14" i="2"/>
  <c r="C14" i="2"/>
  <c r="G13" i="2"/>
  <c r="F13" i="2"/>
  <c r="E12" i="2"/>
  <c r="D12" i="2"/>
  <c r="G12" i="2" s="1"/>
  <c r="C12" i="2"/>
  <c r="G11" i="2"/>
  <c r="F11" i="2"/>
  <c r="F10" i="2"/>
  <c r="G9" i="2"/>
  <c r="F9" i="2"/>
  <c r="G8" i="2"/>
  <c r="G7" i="2"/>
  <c r="F7" i="2"/>
  <c r="G6" i="2"/>
  <c r="F6" i="2"/>
  <c r="G5" i="2"/>
  <c r="F5" i="2"/>
  <c r="E4" i="2"/>
  <c r="D4" i="2"/>
  <c r="C4" i="2"/>
  <c r="G36" i="2" l="1"/>
  <c r="G27" i="2"/>
  <c r="G20" i="2"/>
  <c r="E43" i="2"/>
  <c r="F41" i="2"/>
  <c r="F33" i="2"/>
  <c r="G33" i="2"/>
  <c r="C43" i="2"/>
  <c r="F14" i="2"/>
  <c r="G14" i="2"/>
  <c r="F4" i="2"/>
  <c r="G4" i="2"/>
  <c r="F12" i="2"/>
  <c r="F20" i="2"/>
  <c r="F27" i="2"/>
  <c r="F36" i="2"/>
  <c r="D43" i="2"/>
  <c r="G43" i="2" l="1"/>
  <c r="F43" i="2"/>
  <c r="D15" i="1" l="1"/>
  <c r="C15" i="1"/>
  <c r="E15" i="1"/>
  <c r="G12" i="1" l="1"/>
  <c r="G10" i="1"/>
  <c r="G9" i="1"/>
  <c r="G8" i="1"/>
  <c r="G3" i="1"/>
  <c r="G4" i="1" l="1"/>
  <c r="G5" i="1"/>
  <c r="G6" i="1"/>
  <c r="G14" i="1" l="1"/>
  <c r="G13" i="1"/>
  <c r="F14" i="1" l="1"/>
  <c r="F4" i="1" l="1"/>
  <c r="F5" i="1"/>
  <c r="F6" i="1"/>
  <c r="F8" i="1"/>
  <c r="F9" i="1"/>
  <c r="F10" i="1"/>
  <c r="F11" i="1"/>
  <c r="F12" i="1"/>
  <c r="F13" i="1"/>
  <c r="F15" i="1"/>
  <c r="F3" i="1"/>
  <c r="G15" i="1"/>
  <c r="G11" i="1"/>
</calcChain>
</file>

<file path=xl/sharedStrings.xml><?xml version="1.0" encoding="utf-8"?>
<sst xmlns="http://schemas.openxmlformats.org/spreadsheetml/2006/main" count="281" uniqueCount="274">
  <si>
    <t>Наименование показателя</t>
  </si>
  <si>
    <t>Муниципальная программа Пестяковского муниципального района "Экономическое развитие Пестяковского муниципального района"</t>
  </si>
  <si>
    <t>Муниципальная программа Пестяковского муниципального района "Развитие культуры"</t>
  </si>
  <si>
    <t>Муниципальная программа Пестяковского муниципального района "Развитие физической культуры, спорта, туризма и реализация молодежной политики"</t>
  </si>
  <si>
    <t>Муниципальная программа Пестяковского муниципального района "Развитие образования Пестяковского муниципального района"</t>
  </si>
  <si>
    <t>Муниципальная программа Пестяковского муниципального района "Обеспечение безопасности граждан и профилактика правонарушений в Пестяковском муниципальном районе"</t>
  </si>
  <si>
    <t>ИТОГО</t>
  </si>
  <si>
    <t>Утвержденный бюджет</t>
  </si>
  <si>
    <t>% исполнения от  утвержденного бюджета</t>
  </si>
  <si>
    <t>темп роста/снижения         %</t>
  </si>
  <si>
    <t>ЦСР</t>
  </si>
  <si>
    <t>Муниципальная программа Пестяковского муниципального района "Развитие транспортной системы, энергосбережение и повышение энергетической эффективности Пестяковского муниципального района"</t>
  </si>
  <si>
    <t>1100000000</t>
  </si>
  <si>
    <t>0700000000</t>
  </si>
  <si>
    <t>0600000000</t>
  </si>
  <si>
    <t>0100000000</t>
  </si>
  <si>
    <t>0200000000</t>
  </si>
  <si>
    <t>0300000000</t>
  </si>
  <si>
    <t>0400000000</t>
  </si>
  <si>
    <t>0800000000</t>
  </si>
  <si>
    <t>0900000000</t>
  </si>
  <si>
    <t>1000000000</t>
  </si>
  <si>
    <t>Муниципальная программа Пестяковского муниципального района "Эффективность управления муниципальным имуществом и решение экологических проблем Пестяковского муниципального района"</t>
  </si>
  <si>
    <t>1200000000</t>
  </si>
  <si>
    <t>Муниципальная программа Пестяковского муниципального района "Совершенствование местного самоуправления Пестяковского муниципального района"</t>
  </si>
  <si>
    <t>Муниципальная программа Пестяковского муниципального района "Комплексное  развитие сельских территорий и коммунальной инфраструктуры  в Пестяковском муниципальном районе"</t>
  </si>
  <si>
    <t>0500000000</t>
  </si>
  <si>
    <t>Муниципальная программа Пестяковского муниципального района "Обеспечение доступным и комфортным жильем населения Пестяковского мунципального района"</t>
  </si>
  <si>
    <t>Муниципальная программа Пестяковского муниципального района "Забота и поддержка"</t>
  </si>
  <si>
    <t>Муниципальная программа Пестяковского муниципального района "Формирование законопослушного поведения участников лорожного движения на территории пестяковского муниципального района"</t>
  </si>
  <si>
    <r>
      <t>Аналитические данные  о расходах  бюджета Пестяковского муниципального района по  муниципальным</t>
    </r>
    <r>
      <rPr>
        <sz val="11"/>
        <color theme="1"/>
        <rFont val="Calibri"/>
        <family val="2"/>
        <charset val="204"/>
        <scheme val="minor"/>
      </rPr>
      <t xml:space="preserve"> </t>
    </r>
    <r>
      <rPr>
        <sz val="14"/>
        <color theme="1"/>
        <rFont val="Calibri"/>
        <family val="2"/>
        <charset val="204"/>
        <scheme val="minor"/>
      </rPr>
      <t>программам за 9 месяцев 2023 года</t>
    </r>
  </si>
  <si>
    <t>Исполнено за 9 месяцев 2023г.</t>
  </si>
  <si>
    <t>Исполнено за 9 месяцев 2022г.</t>
  </si>
  <si>
    <t>Исполнение бюджета Пестяковского муниципального района по расходам в разрезе разделов и подразделов классификации расходов                                 за  9 месяцев 2023  года</t>
  </si>
  <si>
    <t xml:space="preserve">                                                                                                                                                                                                    (руб)</t>
  </si>
  <si>
    <t>Раздел, подраздел</t>
  </si>
  <si>
    <t>Исполнено за 9 месяцев 2023 года</t>
  </si>
  <si>
    <t>Исполнено за  9 месяцев 2022г.</t>
  </si>
  <si>
    <t>% исполнения к  утвержденному бюджету</t>
  </si>
  <si>
    <t xml:space="preserve">темп роста/снижения %  </t>
  </si>
  <si>
    <t>Общегосударственные вопросы</t>
  </si>
  <si>
    <t>0100</t>
  </si>
  <si>
    <t>Функционирование высшего должностного лица субъекта Российской Федерации и муниципального образования</t>
  </si>
  <si>
    <t>0102</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</si>
  <si>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</si>
  <si>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</si>
  <si>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</si>
  <si>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</si>
  <si>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Судебная система</t>
  </si>
  <si>
    <t>0105</t>
  </si>
  <si>
    <t>Обеспечение деятельности финансовых, налоговых и таможенных органов и органов финансового (финансово-бюджетного) надзора.</t>
  </si>
  <si>
    <t>0106</t>
  </si>
  <si>
    <t>Резервные фонды</t>
  </si>
  <si>
    <t>0111</t>
  </si>
  <si>
    <t>Другие общегосударственные расходы</t>
  </si>
  <si>
    <t>0113</t>
  </si>
  <si>
    <t>Национальная безопасность и правоохранительная деятельность</t>
  </si>
  <si>
    <t>0300</t>
  </si>
  <si>
    <t>Гражданская оборона</t>
  </si>
  <si>
    <t>0309</t>
  </si>
  <si>
    <t>Национальная экономика</t>
  </si>
  <si>
    <t>0400</t>
  </si>
  <si>
    <t>Сельское хозяйство и рыболовство</t>
  </si>
  <si>
    <t>0405</t>
  </si>
  <si>
    <t>Водное хозяйство</t>
  </si>
  <si>
    <t>0406</t>
  </si>
  <si>
    <t>Транспорт</t>
  </si>
  <si>
    <t>0408</t>
  </si>
  <si>
    <t>Дорожное хозяйство (дорожные фонды)</t>
  </si>
  <si>
    <t>0409</t>
  </si>
  <si>
    <t>Другие вопросы в области национальной экономики</t>
  </si>
  <si>
    <t>0412</t>
  </si>
  <si>
    <t>Жилищно-коммунальное хозяйство</t>
  </si>
  <si>
    <t>0500</t>
  </si>
  <si>
    <t>Жилищное хозяйство</t>
  </si>
  <si>
    <t>0501</t>
  </si>
  <si>
    <t>Коммунальное хозяйство</t>
  </si>
  <si>
    <t>0502</t>
  </si>
  <si>
    <t>Благоустройство</t>
  </si>
  <si>
    <t>0503</t>
  </si>
  <si>
    <t>Охрана окружающей среды</t>
  </si>
  <si>
    <t>0600</t>
  </si>
  <si>
    <t>Охрана объектов растительного и животного мира и среды их обитания</t>
  </si>
  <si>
    <t>0603</t>
  </si>
  <si>
    <t>Другие вопросы в области окружающей среды</t>
  </si>
  <si>
    <t>0605</t>
  </si>
  <si>
    <t>ОБРАЗОВАНИЕ</t>
  </si>
  <si>
    <t>0700</t>
  </si>
  <si>
    <t>Дошкольное образование</t>
  </si>
  <si>
    <t>0701</t>
  </si>
  <si>
    <t>Общее образование</t>
  </si>
  <si>
    <t>0702</t>
  </si>
  <si>
    <t>Дополнительное образование детей</t>
  </si>
  <si>
    <t>0703</t>
  </si>
  <si>
    <t>Молодежная политика и оздоровление детей</t>
  </si>
  <si>
    <t>0707</t>
  </si>
  <si>
    <t>Другие вопросы в области образования</t>
  </si>
  <si>
    <t>0709</t>
  </si>
  <si>
    <t>КУЛЬТУРА, КИНЕМАТОГРАФИЯ</t>
  </si>
  <si>
    <t>0800</t>
  </si>
  <si>
    <t>Культура</t>
  </si>
  <si>
    <t>0801</t>
  </si>
  <si>
    <t>Другие вопросы в области культуры, кинематографии</t>
  </si>
  <si>
    <t>0804</t>
  </si>
  <si>
    <t>СОЦИАЛЬНАЯ ПОЛИТИКА</t>
  </si>
  <si>
    <t>1000</t>
  </si>
  <si>
    <t>Пенсионное обеспечение</t>
  </si>
  <si>
    <t>1001</t>
  </si>
  <si>
    <t>Социальное обеспечение населения</t>
  </si>
  <si>
    <t>1003</t>
  </si>
  <si>
    <t>Охрана семьи и детства</t>
  </si>
  <si>
    <t>1004</t>
  </si>
  <si>
    <t>Другие вопросы в области социальной политики</t>
  </si>
  <si>
    <t>1006</t>
  </si>
  <si>
    <t>ФИЗИЧЕСКАЯ КУЛЬТУРА И СПОРТ</t>
  </si>
  <si>
    <t>1100</t>
  </si>
  <si>
    <t>Физическая культура</t>
  </si>
  <si>
    <t>1101</t>
  </si>
  <si>
    <t>Наименование</t>
  </si>
  <si>
    <t>показателя</t>
  </si>
  <si>
    <t>Код дохода по бюджетной классификации</t>
  </si>
  <si>
    <t>Утвержденные бюджетные назначения</t>
  </si>
  <si>
    <t>Исполнено</t>
  </si>
  <si>
    <t>% исполнения</t>
  </si>
  <si>
    <t>Уровень изменений по сравнению с 9 мес. 2024г.</t>
  </si>
  <si>
    <t>Доходы бюджета - Всего</t>
  </si>
  <si>
    <t>х</t>
  </si>
  <si>
    <t>188 665 867,46</t>
  </si>
  <si>
    <t>в том числе:</t>
  </si>
  <si>
    <t>НАЛОГОВЫЕ И НЕНАЛОГОВЫЕ ДОХОДЫ</t>
  </si>
  <si>
    <t>НАЛОГИ НА ПРИБЫЛЬ, ДОХОДЫ</t>
  </si>
  <si>
    <t>Налог на доходы физических лиц</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</si>
  <si>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</si>
  <si>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</si>
  <si>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</si>
  <si>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</si>
  <si>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</si>
  <si>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</si>
  <si>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</si>
  <si>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</si>
  <si>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</si>
  <si>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</si>
  <si>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</si>
  <si>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</si>
  <si>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</si>
  <si>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</si>
  <si>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</si>
  <si>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НАЛОГИ НА СОВОКУПНЫЙ ДОХОД</t>
  </si>
  <si>
    <t>Налог, взимаемый в связи с применением упрощенной системы налогообложения</t>
  </si>
  <si>
    <t>Налог, взимаемый с налогоплательщиков, выбравших в качестве объекта налогообложения доходы</t>
  </si>
  <si>
    <t>Налог, взимаемый с налогоплательщиков, выбравших в качестве объекта налогообложения доходы (за налоговые периоды, истекшие до 1 января 2011 года)</t>
  </si>
  <si>
    <t>000 1050101201 0000 110</t>
  </si>
  <si>
    <t>Налог, взимаемый с налогоплательщиков, выбравших в качестве объекта налогообложения доходы, уменьшенные на величину расходов</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</si>
  <si>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</si>
  <si>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</si>
  <si>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Минимальный налог, зачисляемый в бюджеты субъектов Российской Федерации (за налоговые периоды, истекшие до 1 января 2016 года)</t>
  </si>
  <si>
    <t>Единый налог на вмененный доход для отдельных видов деятельности</t>
  </si>
  <si>
    <t>Единый сельскохозяйственный налог</t>
  </si>
  <si>
    <t>Налог, взимаемый в связи с применением патентной системы налогообложения</t>
  </si>
  <si>
    <t>Налог, взимаемый в связи с применением патентной системы налогообложения, зачисляемый в бюджеты муниципальных районов</t>
  </si>
  <si>
    <t>ГОСУДАРСТВЕННАЯ ПОШЛИНА</t>
  </si>
  <si>
    <t>Государственная пошлина по делам, рассматриваемым в судах общей юрисдикции, мировыми судьями</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</si>
  <si>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</si>
  <si>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ЗАДОЛЖЕННОСТЬ И ПЕРЕРАСЧЕТЫ ПО ОТМЕНЕННЫМ НАЛОГАМ, СБОРАМ И ИНЫМ ОБЯЗАТЕЛЬНЫМ ПЛАТЕЖАМ</t>
  </si>
  <si>
    <t>Прочие налоги и сборы (по отмененным местным налогам и сборам)</t>
  </si>
  <si>
    <t>Прочие местные налоги и сборы</t>
  </si>
  <si>
    <t>Прочие местные налоги и сборы, мобилизуемые на территориях муниципальных районов</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</si>
  <si>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</si>
  <si>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</si>
  <si>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</si>
  <si>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</si>
  <si>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</si>
  <si>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</si>
  <si>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</si>
  <si>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</si>
  <si>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</si>
  <si>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ПЛАТЕЖИ ПРИ ПОЛЬЗОВАНИИ ПРИРОДНЫМИ РЕСУРСАМИ</t>
  </si>
  <si>
    <t>Плата за негативное воздействие на окружающую среду</t>
  </si>
  <si>
    <t>Плата за выбросы загрязняющих веществ в атмосферный воздух стационарными объектами</t>
  </si>
  <si>
    <t>Плата за сбросы загрязняющих веществ в водные объекты</t>
  </si>
  <si>
    <t>Плата за размещение отходов производства и потребления</t>
  </si>
  <si>
    <t>Плата за размещение отходов производства</t>
  </si>
  <si>
    <t>ДОХОДЫ ОТ ОКАЗАНИЯ ПЛАТНЫХ УСЛУГ И КОМПЕНСАЦИИ ЗАТРАТ ГОСУДАРСТВА</t>
  </si>
  <si>
    <t>Доходы от оказания платных услуг (работ)</t>
  </si>
  <si>
    <t>Прочие доходы от оказания платных услуг (работ)</t>
  </si>
  <si>
    <t>Прочие доходы от оказания платных услуг (работ) получателями средств бюджетов муниципальных районов</t>
  </si>
  <si>
    <t>ДОХОДЫ ОТ ПРОДАЖИ МАТЕРИАЛЬНЫХ И НЕМАТЕРИАЛЬНЫХ АКТИВОВ</t>
  </si>
  <si>
    <t>Доходы от продажи земельных участков, находящихся в государственной и муниципальной собственности</t>
  </si>
  <si>
    <t>Доходы от продажи земельных участков, государственная собственность на которые не разграничена</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</si>
  <si>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</si>
  <si>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</si>
  <si>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ШТРАФЫ, САНКЦИИ, ВОЗМЕЩЕНИЕ УЩЕРБА</t>
  </si>
  <si>
    <t>Административные штрафы, установленные Кодексом Российской Федерации об административных правонарушениях</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</si>
  <si>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</si>
  <si>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</si>
  <si>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</si>
  <si>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</si>
  <si>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</si>
  <si>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</si>
  <si>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</si>
  <si>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</si>
  <si>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</si>
  <si>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</si>
  <si>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</si>
  <si>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</si>
  <si>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</si>
  <si>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</si>
  <si>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</si>
  <si>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</si>
  <si>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</si>
  <si>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</si>
  <si>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</si>
  <si>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</si>
  <si>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Административные штрафы, установленные законами субъектов Российской Федерации об административных правонарушениях</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</si>
  <si>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</si>
  <si>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Платежи в целях возмещения причиненного ущерба (убытков)</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</si>
  <si>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</si>
  <si>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</si>
  <si>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Платежи, уплачиваемые в целях возмещения вреда</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</si>
  <si>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</si>
  <si>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ПРОЧИЕ НЕНАЛОГОВЫЕ ДОХОДЫ</t>
  </si>
  <si>
    <t>Прочие неналоговые доходы</t>
  </si>
  <si>
    <t>Прочие неналоговые доходы бюджетов муниципальных районов</t>
  </si>
  <si>
    <t>БЕЗВОЗМЕЗДНЫЕ ПОСТУПЛЕНИЯ</t>
  </si>
  <si>
    <t>БЕЗВОЗМЕЗДНЫЕ ПОСТУПЛЕНИЯ ОТ ДРУГИХ БЮДЖЕТОВ БЮДЖЕТНОЙ СИСТЕМЫ РОССИЙСКОЙ ФЕДЕРАЦИИ</t>
  </si>
  <si>
    <t>Дотации бюджетам бюджетной системы Российской Федерации</t>
  </si>
  <si>
    <t>Дотации на выравнивание бюджетной обеспеченности</t>
  </si>
  <si>
    <t>Дотации бюджетам муниципальных районов на выравнивание бюджетной обеспеченности из бюджета субъекта Российской Федерации</t>
  </si>
  <si>
    <t>Дотации бюджетам на поддержку мер по обеспечению сбалансированности бюджетов</t>
  </si>
  <si>
    <t>Дотации бюджетам муниципальных районов на поддержку мер по обеспечению сбалансированности бюджетов</t>
  </si>
  <si>
    <t>Субсидии бюджетам бюджетной системы Российской Федерации (межбюджетные субсидии)</t>
  </si>
  <si>
    <t>Субсидии бюджетам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</si>
  <si>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Субсидии бюджетам муниципальных районов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</si>
  <si>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</si>
  <si>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</si>
  <si>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на реализацию мероприятий по обеспечению жильем молодых семей</t>
  </si>
  <si>
    <t>Субсидии бюджетам муниципальных районов на реализацию мероприятий по обеспечению жильем молодых семей</t>
  </si>
  <si>
    <t>Субсидии бюджетам на поддержку отрасли культуры</t>
  </si>
  <si>
    <t>Субсидии бюджетам муниципальных районов на поддержку отрасли культуры</t>
  </si>
  <si>
    <t>Субсидии бюджетам на реконструкцию и капитальный ремонт региональных и муниципальных музеев</t>
  </si>
  <si>
    <t>000 20225597000000150</t>
  </si>
  <si>
    <t>Субсидии бюджетам муниципальных районов на реконструкцию и капитальный ремонт региональных и муниципальных музеев</t>
  </si>
  <si>
    <t>000 20225597050000150</t>
  </si>
  <si>
    <t>Субсидии бюджетам на подготовку проектов межевания земельных участков и на проведение кадастровых работ</t>
  </si>
  <si>
    <t>Субсидии бюджетам муниципальных районов на подготовку проектов межевания земельных участков и на проведение кадастровых работ</t>
  </si>
  <si>
    <t>Прочие субсидии</t>
  </si>
  <si>
    <t>Прочие субсидии бюджетам муниципальных районов</t>
  </si>
  <si>
    <t>Субвенции бюджетам бюджетной системы Российской Федерации</t>
  </si>
  <si>
    <t>Субвенции местным бюджетам на выполнение передаваемых полномочий субъектов Российской Федерации</t>
  </si>
  <si>
    <t>Субвенции бюджетам муниципальных районов на выполнение передаваемых полномочий субъектов Российской Федерации</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</si>
  <si>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</si>
  <si>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</si>
  <si>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Прочие субвенции</t>
  </si>
  <si>
    <t>Прочие субвенции бюджетам муниципальных районов</t>
  </si>
  <si>
    <t>Иные межбюджетные трансферты</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</si>
  <si>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</si>
  <si>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</si>
  <si>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</si>
  <si>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</si>
  <si>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</si>
  <si>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</si>
  <si>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Прочие межбюджетные трансферты, передаваемые бюджетам</t>
  </si>
  <si>
    <t>Прочие межбюджетные трансферты, передаваемые бюджетам муниципальных районов</t>
  </si>
  <si>
    <t>ПРОЧИЕ БЕЗВОЗМЕЗДНЫЕ ПОСТУПЛЕНИЯ</t>
  </si>
  <si>
    <t>Прочие безвозмездные поступления в бюджеты муниципальных районов</t>
  </si>
  <si>
    <t xml:space="preserve">  Прочие безвозмездные поступления в бюджеты муниципальных районов</t>
  </si>
  <si>
    <t>ВОЗВРАТ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</si>
  <si>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</si>
  <si>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</si>
  <si>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исполненные бюджетные назначения за 9 месяцев 2023г.</t>
  </si>
  <si>
    <t>67.14</t>
  </si>
  <si>
    <t>в 17,6 раза</t>
  </si>
  <si>
    <t>в 17 раз</t>
  </si>
  <si>
    <t xml:space="preserve">Аналитическая таблица по исполнению доходов бюджета Пестяковского муниципального района 
по кодам классификации доходов бюджета за 9 месяцев 2024 года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</si>
</sst>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15" x14ac:knownFonts="1">
    <font>
      <sz val="11"/>
      <color theme="1"/>
      <name val="Calibri"/>
      <family val="2"/>
      <charset val="204"/>
      <scheme val="minor"/>
    </font>
    <font>
      <sz val="14"/>
      <color theme="1"/>
      <name val="Times New Roman"/>
      <family val="1"/>
      <charset val="204"/>
    </font>
    <font>
      <sz val="14"/>
      <color theme="1"/>
      <name val="Calibri"/>
      <family val="2"/>
      <charset val="204"/>
      <scheme val="minor"/>
    </font>
    <font>
      <sz val="10"/>
      <color rgb="FF000000"/>
      <name val="Arial"/>
      <family val="2"/>
      <charset val="204"/>
    </font>
    <font>
      <b/>
      <sz val="10"/>
      <color rgb="FF000000"/>
      <name val="Arial CYR"/>
    </font>
    <font>
      <sz val="10"/>
      <color rgb="FF000000"/>
      <name val="Arial CYR"/>
    </font>
    <font>
      <sz val="13"/>
      <color theme="1"/>
      <name val="Times New Roman"/>
      <family val="1"/>
      <charset val="204"/>
    </font>
    <font>
      <sz val="13"/>
      <color theme="1"/>
      <name val="Calibri"/>
      <family val="2"/>
      <charset val="204"/>
      <scheme val="minor"/>
    </font>
    <font>
      <sz val="11"/>
      <color theme="1"/>
      <name val="Times New Roman"/>
      <family val="1"/>
      <charset val="204"/>
    </font>
    <font>
      <sz val="12"/>
      <color rgb="FF000000"/>
      <name val="Times New Roman"/>
      <family val="1"/>
      <charset val="204"/>
    </font>
    <font>
      <sz val="10"/>
      <color theme="1"/>
      <name val="Arial CYR"/>
      <charset val="204"/>
    </font>
    <font>
      <sz val="12"/>
      <color theme="1"/>
      <name val="Times New Roman"/>
      <family val="1"/>
      <charset val="204"/>
    </font>
    <font>
      <sz val="11"/>
      <color theme="1"/>
      <name val="Calibri"/>
      <family val="2"/>
      <charset val="204"/>
      <scheme val="minor"/>
    </font>
    <font>
      <sz val="10"/>
      <color rgb="FF000000"/>
      <name val="Times New Roman"/>
      <family val="1"/>
      <charset val="204"/>
    </font>
    <font>
      <b/>
      <sz val="11"/>
      <color theme="1"/>
      <name val="Calibri"/>
      <family val="2"/>
      <charset val="204"/>
      <scheme val="minor"/>
    </font>
  </fonts>
  <fills count="4">
    <fill>
      <patternFill patternType="none"/>
    </fill>
    <fill>
      <patternFill patternType="gray125"/>
    </fill>
    <fill>
      <patternFill patternType="solid">
        <fgColor rgb="FFFFFFCC"/>
      </patternFill>
    </fill>
    <fill>
      <patternFill patternType="solid">
        <fgColor rgb="FFCCFF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rgb="FF000000"/>
      </top>
      <bottom style="thin">
        <color rgb="FF000000"/>
      </bottom>
      <diagonal/>
    </border>
    <border>
      <left style="thin">
        <color indexed="64"/>
      </left>
      <right style="thin">
        <color indexed="64"/>
      </right>
      <top style="thin">
        <color indexed="64"/>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top style="medium">
        <color rgb="FF000000"/>
      </top>
      <bottom style="medium">
        <color rgb="FF000000"/>
      </bottom>
      <diagonal/>
    </border>
  </borders>
  <cellStyleXfs count="5">
    <xf numFmtId="0" fontId="0" fillId="0" borderId="0"/>
    <xf numFmtId="4" fontId="4" fillId="3" borderId="2">
      <alignment horizontal="right" vertical="top" shrinkToFit="1"/>
    </xf>
    <xf numFmtId="4" fontId="4" fillId="2" borderId="2">
      <alignment horizontal="right" vertical="top" shrinkToFit="1"/>
    </xf>
    <xf numFmtId="4" fontId="4" fillId="3" borderId="2">
      <alignment horizontal="right" vertical="top" shrinkToFit="1"/>
    </xf>
    <xf numFmtId="44" fontId="12" fillId="0" borderId="0" applyFont="0" applyFill="0" applyBorder="0" applyAlignment="0" applyProtection="0"/>
  </cellStyleXfs>
  <cellXfs count="82">
    <xf numFmtId="0" fontId="0" fillId="0" borderId="0" xfId="0"/>
    <xf numFmtId="0" fontId="0" fillId="0" borderId="0" xfId="0" applyAlignment="1">
      <alignment vertical="center"/>
    </xf>
    <xf numFmtId="0" fontId="0" fillId="0" borderId="1" xfId="0" applyBorder="1" applyAlignment="1">
      <alignment vertical="center" wrapText="1"/>
    </xf>
    <xf numFmtId="0" fontId="0" fillId="0" borderId="0" xfId="0" applyAlignment="1"/>
    <xf numFmtId="0" fontId="3" fillId="0" borderId="1" xfId="0" applyFont="1" applyBorder="1" applyAlignment="1">
      <alignment vertical="center" wrapText="1"/>
    </xf>
    <xf numFmtId="0" fontId="0" fillId="0" borderId="1" xfId="0" applyBorder="1" applyAlignment="1">
      <alignment horizontal="center" vertical="center" wrapText="1"/>
    </xf>
    <xf numFmtId="49" fontId="3" fillId="0" borderId="1" xfId="0" applyNumberFormat="1" applyFont="1" applyBorder="1" applyAlignment="1">
      <alignment horizontal="center" vertical="center" wrapText="1"/>
    </xf>
    <xf numFmtId="2" fontId="0" fillId="0" borderId="1" xfId="0" applyNumberFormat="1" applyBorder="1" applyAlignment="1">
      <alignment horizontal="center" vertical="center"/>
    </xf>
    <xf numFmtId="0" fontId="0" fillId="0" borderId="1" xfId="0" applyFont="1" applyFill="1" applyBorder="1" applyAlignment="1">
      <alignment horizontal="center" vertical="center" wrapText="1"/>
    </xf>
    <xf numFmtId="2" fontId="0" fillId="0" borderId="1" xfId="0" applyNumberFormat="1" applyFont="1" applyFill="1" applyBorder="1" applyAlignment="1">
      <alignment horizontal="center" vertical="center" wrapText="1"/>
    </xf>
    <xf numFmtId="4" fontId="0" fillId="0" borderId="1" xfId="0" applyNumberFormat="1" applyFont="1" applyFill="1" applyBorder="1" applyAlignment="1">
      <alignment vertical="center" wrapText="1"/>
    </xf>
    <xf numFmtId="0" fontId="0" fillId="0" borderId="0" xfId="0" applyFont="1" applyFill="1" applyAlignment="1">
      <alignment vertical="center"/>
    </xf>
    <xf numFmtId="0" fontId="0" fillId="0" borderId="0" xfId="0" applyFont="1" applyFill="1"/>
    <xf numFmtId="4" fontId="5" fillId="0" borderId="2" xfId="1" applyFont="1" applyFill="1" applyAlignment="1" applyProtection="1">
      <alignment horizontal="right" vertical="center" shrinkToFit="1"/>
    </xf>
    <xf numFmtId="2"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1" fillId="0" borderId="0" xfId="0" applyFont="1" applyAlignment="1">
      <alignment vertical="center"/>
    </xf>
    <xf numFmtId="0" fontId="0" fillId="0" borderId="0" xfId="0" applyFill="1"/>
    <xf numFmtId="0" fontId="8" fillId="0" borderId="1" xfId="0" applyFont="1" applyBorder="1" applyAlignment="1">
      <alignment vertical="center" wrapText="1"/>
    </xf>
    <xf numFmtId="0" fontId="8" fillId="0" borderId="1" xfId="0" applyFont="1" applyFill="1" applyBorder="1" applyAlignment="1">
      <alignment vertical="center" wrapText="1"/>
    </xf>
    <xf numFmtId="0" fontId="8" fillId="0" borderId="3" xfId="0" applyFont="1" applyFill="1" applyBorder="1" applyAlignment="1">
      <alignment vertical="center" wrapText="1"/>
    </xf>
    <xf numFmtId="0" fontId="9" fillId="0" borderId="1" xfId="0" applyFont="1" applyBorder="1" applyAlignment="1">
      <alignment vertical="center" wrapText="1"/>
    </xf>
    <xf numFmtId="49" fontId="9" fillId="0" borderId="1" xfId="0" applyNumberFormat="1" applyFont="1" applyBorder="1" applyAlignment="1">
      <alignment horizontal="center" vertical="center" wrapText="1"/>
    </xf>
    <xf numFmtId="4" fontId="10" fillId="0" borderId="1" xfId="3" applyNumberFormat="1" applyFont="1" applyFill="1" applyBorder="1" applyProtection="1">
      <alignment horizontal="right" vertical="top" shrinkToFit="1"/>
    </xf>
    <xf numFmtId="4" fontId="10" fillId="0" borderId="1" xfId="3" applyNumberFormat="1" applyFont="1" applyFill="1" applyBorder="1" applyAlignment="1" applyProtection="1">
      <alignment horizontal="right" vertical="center" shrinkToFit="1"/>
    </xf>
    <xf numFmtId="4" fontId="9" fillId="0" borderId="6" xfId="1" applyFont="1" applyFill="1" applyBorder="1" applyAlignment="1" applyProtection="1">
      <alignment horizontal="center" vertical="center" shrinkToFit="1"/>
    </xf>
    <xf numFmtId="0" fontId="9" fillId="0" borderId="1" xfId="0" applyFont="1" applyBorder="1" applyAlignment="1">
      <alignment horizontal="justify" vertical="center" wrapText="1"/>
    </xf>
    <xf numFmtId="4" fontId="0" fillId="0" borderId="1" xfId="0" applyNumberFormat="1" applyFill="1" applyBorder="1" applyAlignment="1">
      <alignment vertical="center"/>
    </xf>
    <xf numFmtId="2" fontId="11" fillId="0" borderId="1" xfId="0" applyNumberFormat="1" applyFont="1" applyBorder="1" applyAlignment="1">
      <alignment horizontal="center" vertical="center"/>
    </xf>
    <xf numFmtId="4" fontId="0" fillId="0" borderId="1" xfId="3" applyNumberFormat="1" applyFont="1" applyFill="1" applyBorder="1" applyAlignment="1" applyProtection="1">
      <alignment horizontal="right" vertical="center" shrinkToFit="1"/>
    </xf>
    <xf numFmtId="0" fontId="9" fillId="0" borderId="7" xfId="0" applyFont="1" applyBorder="1" applyAlignment="1">
      <alignment vertical="center" wrapText="1"/>
    </xf>
    <xf numFmtId="49" fontId="9" fillId="0" borderId="7" xfId="0" applyNumberFormat="1" applyFont="1" applyBorder="1" applyAlignment="1">
      <alignment horizontal="center" vertical="center" wrapText="1"/>
    </xf>
    <xf numFmtId="4" fontId="10" fillId="0" borderId="1" xfId="1" applyNumberFormat="1" applyFont="1" applyFill="1" applyBorder="1" applyAlignment="1" applyProtection="1">
      <alignment horizontal="right" vertical="center" shrinkToFi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9" fillId="0" borderId="11" xfId="0" applyFont="1" applyBorder="1" applyAlignment="1">
      <alignment vertical="center" wrapText="1"/>
    </xf>
    <xf numFmtId="0" fontId="13" fillId="0" borderId="11" xfId="0" applyFont="1" applyBorder="1" applyAlignment="1">
      <alignment horizontal="center" vertical="center"/>
    </xf>
    <xf numFmtId="0" fontId="13" fillId="0" borderId="11" xfId="0" applyFont="1" applyBorder="1" applyAlignment="1">
      <alignment horizontal="right" vertical="center"/>
    </xf>
    <xf numFmtId="0" fontId="13" fillId="0" borderId="9" xfId="0" applyFont="1" applyBorder="1" applyAlignment="1">
      <alignment vertical="center" wrapText="1"/>
    </xf>
    <xf numFmtId="0" fontId="13" fillId="0" borderId="11" xfId="0" applyFont="1" applyBorder="1" applyAlignment="1">
      <alignment vertical="center"/>
    </xf>
    <xf numFmtId="4" fontId="0" fillId="0" borderId="0" xfId="0" applyNumberFormat="1"/>
    <xf numFmtId="4" fontId="13" fillId="0" borderId="11" xfId="0" applyNumberFormat="1" applyFont="1" applyBorder="1" applyAlignment="1">
      <alignment vertical="center"/>
    </xf>
    <xf numFmtId="4" fontId="13" fillId="0" borderId="11" xfId="0" applyNumberFormat="1" applyFont="1" applyBorder="1" applyAlignment="1">
      <alignment horizontal="right" vertical="center"/>
    </xf>
    <xf numFmtId="0" fontId="13" fillId="0" borderId="12" xfId="0" applyFont="1" applyBorder="1" applyAlignment="1">
      <alignment vertical="center" wrapText="1"/>
    </xf>
    <xf numFmtId="4" fontId="13" fillId="0" borderId="11" xfId="0" applyNumberFormat="1" applyFont="1" applyBorder="1" applyAlignment="1">
      <alignment horizontal="right" vertical="center" wrapText="1"/>
    </xf>
    <xf numFmtId="2" fontId="0" fillId="0" borderId="0" xfId="0" applyNumberFormat="1"/>
    <xf numFmtId="1" fontId="13" fillId="0" borderId="11" xfId="0" applyNumberFormat="1" applyFont="1" applyBorder="1" applyAlignment="1">
      <alignment horizontal="center" vertical="center" wrapText="1"/>
    </xf>
    <xf numFmtId="1" fontId="13" fillId="0" borderId="11" xfId="0" applyNumberFormat="1" applyFont="1" applyBorder="1" applyAlignment="1">
      <alignment horizontal="center" vertical="center"/>
    </xf>
    <xf numFmtId="1" fontId="13" fillId="0" borderId="11" xfId="0" applyNumberFormat="1" applyFont="1" applyBorder="1" applyAlignment="1">
      <alignment vertical="center"/>
    </xf>
    <xf numFmtId="1" fontId="0" fillId="0" borderId="0" xfId="0" applyNumberFormat="1"/>
    <xf numFmtId="0" fontId="1" fillId="0" borderId="5" xfId="0" applyFont="1" applyBorder="1" applyAlignment="1">
      <alignment horizontal="center" vertical="center" wrapText="1"/>
    </xf>
    <xf numFmtId="0" fontId="0" fillId="0" borderId="5" xfId="0" applyBorder="1" applyAlignment="1">
      <alignment horizontal="center" wrapText="1"/>
    </xf>
    <xf numFmtId="2" fontId="0" fillId="0" borderId="3" xfId="0" applyNumberFormat="1" applyBorder="1" applyAlignment="1">
      <alignment horizontal="center" vertical="center"/>
    </xf>
    <xf numFmtId="0" fontId="0" fillId="0" borderId="4" xfId="0" applyBorder="1" applyAlignment="1">
      <alignment horizontal="center" vertical="center"/>
    </xf>
    <xf numFmtId="2" fontId="0" fillId="0" borderId="1" xfId="0" applyNumberFormat="1" applyBorder="1" applyAlignment="1">
      <alignment horizontal="center" vertical="center"/>
    </xf>
    <xf numFmtId="0" fontId="0" fillId="0" borderId="1" xfId="0" applyBorder="1" applyAlignment="1">
      <alignment horizontal="center" vertical="center" wrapText="1"/>
    </xf>
    <xf numFmtId="2" fontId="11" fillId="0" borderId="1" xfId="0" applyNumberFormat="1" applyFont="1" applyBorder="1" applyAlignment="1">
      <alignment horizontal="center" vertical="center"/>
    </xf>
    <xf numFmtId="0" fontId="6" fillId="0" borderId="0" xfId="0" applyFont="1" applyAlignment="1">
      <alignment horizontal="center" vertical="center" wrapText="1"/>
    </xf>
    <xf numFmtId="0" fontId="7" fillId="0" borderId="0" xfId="0" applyFont="1" applyAlignment="1">
      <alignment horizontal="center" wrapText="1"/>
    </xf>
    <xf numFmtId="0" fontId="0" fillId="0" borderId="1" xfId="0" applyFont="1" applyBorder="1" applyAlignment="1">
      <alignment wrapText="1"/>
    </xf>
    <xf numFmtId="0" fontId="0" fillId="0" borderId="1" xfId="0" applyBorder="1" applyAlignment="1">
      <alignment horizontal="center" vertical="center"/>
    </xf>
    <xf numFmtId="2" fontId="11" fillId="0" borderId="3" xfId="0" applyNumberFormat="1" applyFont="1" applyBorder="1" applyAlignment="1">
      <alignment horizontal="center" vertical="center"/>
    </xf>
    <xf numFmtId="1" fontId="13" fillId="0" borderId="8" xfId="0" applyNumberFormat="1" applyFont="1" applyBorder="1" applyAlignment="1">
      <alignment horizontal="center" vertical="center" wrapText="1"/>
    </xf>
    <xf numFmtId="1" fontId="13" fillId="0" borderId="9" xfId="0" applyNumberFormat="1" applyFont="1" applyBorder="1" applyAlignment="1">
      <alignment horizontal="center" vertical="center" wrapText="1"/>
    </xf>
    <xf numFmtId="0" fontId="13" fillId="0" borderId="14" xfId="0" applyFont="1" applyBorder="1" applyAlignment="1">
      <alignment horizontal="center" vertical="center" wrapText="1"/>
    </xf>
    <xf numFmtId="0" fontId="13" fillId="0" borderId="10" xfId="0" applyFont="1" applyBorder="1" applyAlignment="1">
      <alignment horizontal="center" vertical="center" wrapText="1"/>
    </xf>
    <xf numFmtId="4" fontId="13" fillId="0" borderId="11" xfId="4" applyNumberFormat="1" applyFont="1" applyBorder="1" applyAlignment="1">
      <alignment horizontal="right" vertical="center" wrapText="1"/>
    </xf>
    <xf numFmtId="4" fontId="13" fillId="0" borderId="11" xfId="0" applyNumberFormat="1" applyFont="1" applyBorder="1" applyAlignment="1">
      <alignment horizontal="center" vertical="center"/>
    </xf>
    <xf numFmtId="4" fontId="13" fillId="0" borderId="13" xfId="0" applyNumberFormat="1" applyFont="1" applyBorder="1" applyAlignment="1">
      <alignment horizontal="right" vertical="center"/>
    </xf>
    <xf numFmtId="4" fontId="13" fillId="0" borderId="13" xfId="0" applyNumberFormat="1" applyFont="1" applyBorder="1" applyAlignment="1">
      <alignment horizontal="right" vertical="center" wrapText="1"/>
    </xf>
    <xf numFmtId="4" fontId="13" fillId="0" borderId="1" xfId="0" applyNumberFormat="1" applyFont="1" applyBorder="1" applyAlignment="1">
      <alignment horizontal="right" vertical="center"/>
    </xf>
    <xf numFmtId="4" fontId="13" fillId="0" borderId="1" xfId="0" applyNumberFormat="1" applyFont="1" applyBorder="1" applyAlignment="1">
      <alignment horizontal="right" vertical="center" wrapText="1"/>
    </xf>
    <xf numFmtId="1" fontId="13" fillId="0" borderId="13" xfId="0" applyNumberFormat="1" applyFont="1" applyBorder="1" applyAlignment="1">
      <alignment vertical="center"/>
    </xf>
    <xf numFmtId="4" fontId="13" fillId="0" borderId="13" xfId="0" applyNumberFormat="1" applyFont="1" applyBorder="1" applyAlignment="1">
      <alignment vertical="center"/>
    </xf>
    <xf numFmtId="0" fontId="13" fillId="0" borderId="1" xfId="0" applyFont="1" applyBorder="1" applyAlignment="1">
      <alignment vertical="center" wrapText="1"/>
    </xf>
    <xf numFmtId="1" fontId="13" fillId="0" borderId="1" xfId="0" applyNumberFormat="1" applyFont="1" applyBorder="1" applyAlignment="1">
      <alignment vertical="center"/>
    </xf>
    <xf numFmtId="0" fontId="13" fillId="0" borderId="1" xfId="0" applyFont="1" applyBorder="1" applyAlignment="1">
      <alignment vertical="center"/>
    </xf>
    <xf numFmtId="4" fontId="13" fillId="0" borderId="1" xfId="0" applyNumberFormat="1" applyFont="1" applyBorder="1" applyAlignment="1">
      <alignment vertical="center"/>
    </xf>
    <xf numFmtId="4" fontId="0" fillId="0" borderId="1" xfId="0" applyNumberFormat="1" applyBorder="1" applyAlignment="1">
      <alignment horizontal="right" vertical="center" wrapText="1"/>
    </xf>
    <xf numFmtId="0" fontId="14" fillId="0" borderId="0" xfId="0" applyFont="1" applyAlignment="1">
      <alignment wrapText="1"/>
    </xf>
  </cellXfs>
  <cellStyles count="5">
    <cellStyle name="xl36" xfId="2"/>
    <cellStyle name="xl41" xfId="1"/>
    <cellStyle name="xl64" xfId="3"/>
    <cellStyle name="Денежный" xfId="4" builtinId="4"/>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view="pageBreakPreview" topLeftCell="A10" zoomScale="80" zoomScaleNormal="100" zoomScaleSheetLayoutView="80" workbookViewId="0">
      <selection activeCell="C14" sqref="C14"/>
    </sheetView>
  </sheetViews>
  <sheetFormatPr defaultRowHeight="15" x14ac:dyDescent="0.25"/>
  <cols>
    <col min="1" max="1" width="47.7109375" customWidth="1"/>
    <col min="2" max="2" width="21.42578125" customWidth="1"/>
    <col min="3" max="3" width="21.42578125" style="12" customWidth="1"/>
    <col min="4" max="4" width="20.5703125" style="12" customWidth="1"/>
    <col min="5" max="5" width="16.28515625" style="12" customWidth="1"/>
    <col min="6" max="6" width="14.5703125" style="12" customWidth="1"/>
    <col min="7" max="8" width="9.140625" style="12"/>
    <col min="9" max="9" width="0.5703125" customWidth="1"/>
    <col min="10" max="10" width="8.42578125" customWidth="1"/>
  </cols>
  <sheetData>
    <row r="1" spans="1:12" ht="62.25" customHeight="1" x14ac:dyDescent="0.25">
      <c r="A1" s="52" t="s">
        <v>30</v>
      </c>
      <c r="B1" s="53"/>
      <c r="C1" s="53"/>
      <c r="D1" s="53"/>
      <c r="E1" s="53"/>
      <c r="F1" s="53"/>
      <c r="G1" s="53"/>
      <c r="H1" s="53"/>
      <c r="I1" s="3"/>
      <c r="J1" s="3"/>
      <c r="K1" s="3"/>
      <c r="L1" s="3"/>
    </row>
    <row r="2" spans="1:12" ht="97.5" customHeight="1" x14ac:dyDescent="0.25">
      <c r="A2" s="2" t="s">
        <v>0</v>
      </c>
      <c r="B2" s="5" t="s">
        <v>10</v>
      </c>
      <c r="C2" s="8" t="s">
        <v>7</v>
      </c>
      <c r="D2" s="8" t="s">
        <v>31</v>
      </c>
      <c r="E2" s="8" t="s">
        <v>32</v>
      </c>
      <c r="F2" s="8" t="s">
        <v>8</v>
      </c>
      <c r="G2" s="57" t="s">
        <v>9</v>
      </c>
      <c r="H2" s="57"/>
      <c r="I2" s="57"/>
    </row>
    <row r="3" spans="1:12" ht="60.75" customHeight="1" x14ac:dyDescent="0.25">
      <c r="A3" s="4" t="s">
        <v>1</v>
      </c>
      <c r="B3" s="6" t="s">
        <v>15</v>
      </c>
      <c r="C3" s="13">
        <v>2235400</v>
      </c>
      <c r="D3" s="13">
        <v>1482201.56</v>
      </c>
      <c r="E3" s="13">
        <v>1489780</v>
      </c>
      <c r="F3" s="9">
        <f>D3/C3*100</f>
        <v>66.305876353225386</v>
      </c>
      <c r="G3" s="56">
        <f>D3/E3*100</f>
        <v>99.49130475640699</v>
      </c>
      <c r="H3" s="56"/>
      <c r="I3" s="56"/>
    </row>
    <row r="4" spans="1:12" ht="47.25" customHeight="1" x14ac:dyDescent="0.25">
      <c r="A4" s="4" t="s">
        <v>2</v>
      </c>
      <c r="B4" s="6" t="s">
        <v>16</v>
      </c>
      <c r="C4" s="13">
        <v>10445272.939999999</v>
      </c>
      <c r="D4" s="13">
        <v>7897593.8700000001</v>
      </c>
      <c r="E4" s="13">
        <v>5542076.1399999997</v>
      </c>
      <c r="F4" s="9">
        <f t="shared" ref="F4:F14" si="0">D4/C4*100</f>
        <v>75.609262825065059</v>
      </c>
      <c r="G4" s="56">
        <f t="shared" ref="G4:G6" si="1">D4/E4*100</f>
        <v>142.50244259545667</v>
      </c>
      <c r="H4" s="56"/>
      <c r="I4" s="56"/>
    </row>
    <row r="5" spans="1:12" ht="62.25" customHeight="1" x14ac:dyDescent="0.25">
      <c r="A5" s="4" t="s">
        <v>3</v>
      </c>
      <c r="B5" s="6" t="s">
        <v>17</v>
      </c>
      <c r="C5" s="13">
        <v>896745</v>
      </c>
      <c r="D5" s="13">
        <v>539805.18999999994</v>
      </c>
      <c r="E5" s="13">
        <v>601944.43000000005</v>
      </c>
      <c r="F5" s="9">
        <f t="shared" si="0"/>
        <v>60.196063540917422</v>
      </c>
      <c r="G5" s="56">
        <f t="shared" si="1"/>
        <v>89.676914196215733</v>
      </c>
      <c r="H5" s="56"/>
      <c r="I5" s="56"/>
    </row>
    <row r="6" spans="1:12" ht="61.5" customHeight="1" x14ac:dyDescent="0.25">
      <c r="A6" s="4" t="s">
        <v>4</v>
      </c>
      <c r="B6" s="6" t="s">
        <v>18</v>
      </c>
      <c r="C6" s="13">
        <v>79233795.700000003</v>
      </c>
      <c r="D6" s="13">
        <v>53416084.140000001</v>
      </c>
      <c r="E6" s="13">
        <v>50439096</v>
      </c>
      <c r="F6" s="9">
        <f t="shared" si="0"/>
        <v>67.415783464731831</v>
      </c>
      <c r="G6" s="56">
        <f t="shared" si="1"/>
        <v>105.90214412248784</v>
      </c>
      <c r="H6" s="56"/>
      <c r="I6" s="56"/>
    </row>
    <row r="7" spans="1:12" ht="61.5" customHeight="1" x14ac:dyDescent="0.25">
      <c r="A7" s="4" t="s">
        <v>27</v>
      </c>
      <c r="B7" s="6" t="s">
        <v>26</v>
      </c>
      <c r="C7" s="13">
        <v>0</v>
      </c>
      <c r="D7" s="13">
        <v>0</v>
      </c>
      <c r="E7" s="13">
        <v>396900</v>
      </c>
      <c r="F7" s="9"/>
      <c r="G7" s="54"/>
      <c r="H7" s="55"/>
      <c r="I7" s="15"/>
    </row>
    <row r="8" spans="1:12" ht="70.5" customHeight="1" x14ac:dyDescent="0.25">
      <c r="A8" s="4" t="s">
        <v>11</v>
      </c>
      <c r="B8" s="6" t="s">
        <v>14</v>
      </c>
      <c r="C8" s="13">
        <v>7351890.96</v>
      </c>
      <c r="D8" s="13">
        <v>5253156.9000000004</v>
      </c>
      <c r="E8" s="13">
        <v>1294762.8999999999</v>
      </c>
      <c r="F8" s="9">
        <f t="shared" si="0"/>
        <v>71.45313945189416</v>
      </c>
      <c r="G8" s="56">
        <f>D8/E8*100</f>
        <v>405.72346489075341</v>
      </c>
      <c r="H8" s="56"/>
      <c r="I8" s="56"/>
    </row>
    <row r="9" spans="1:12" ht="74.25" customHeight="1" x14ac:dyDescent="0.25">
      <c r="A9" s="4" t="s">
        <v>5</v>
      </c>
      <c r="B9" s="6" t="s">
        <v>13</v>
      </c>
      <c r="C9" s="13">
        <v>795019.61</v>
      </c>
      <c r="D9" s="13">
        <v>234411.78</v>
      </c>
      <c r="E9" s="13">
        <v>167118.98000000001</v>
      </c>
      <c r="F9" s="9">
        <f t="shared" si="0"/>
        <v>29.485031193129942</v>
      </c>
      <c r="G9" s="56">
        <f>D9/E9*100</f>
        <v>140.26640181743568</v>
      </c>
      <c r="H9" s="56"/>
      <c r="I9" s="56"/>
    </row>
    <row r="10" spans="1:12" ht="37.5" customHeight="1" x14ac:dyDescent="0.25">
      <c r="A10" s="4" t="s">
        <v>28</v>
      </c>
      <c r="B10" s="6" t="s">
        <v>19</v>
      </c>
      <c r="C10" s="13">
        <v>3358454.26</v>
      </c>
      <c r="D10" s="13">
        <v>2170967.1800000002</v>
      </c>
      <c r="E10" s="13">
        <v>1225046.1100000001</v>
      </c>
      <c r="F10" s="9">
        <f t="shared" si="0"/>
        <v>64.641856399735516</v>
      </c>
      <c r="G10" s="56">
        <f>D10/E10*100</f>
        <v>177.21514008970649</v>
      </c>
      <c r="H10" s="56"/>
      <c r="I10" s="56"/>
    </row>
    <row r="11" spans="1:12" ht="81.75" customHeight="1" x14ac:dyDescent="0.25">
      <c r="A11" s="4" t="s">
        <v>24</v>
      </c>
      <c r="B11" s="6" t="s">
        <v>20</v>
      </c>
      <c r="C11" s="13">
        <v>53103730.310000002</v>
      </c>
      <c r="D11" s="13">
        <v>36898741.890000001</v>
      </c>
      <c r="E11" s="13">
        <v>30395284.850000001</v>
      </c>
      <c r="F11" s="9">
        <f t="shared" si="0"/>
        <v>69.484274785591793</v>
      </c>
      <c r="G11" s="56">
        <f t="shared" ref="G11" si="2">D11/E11*100</f>
        <v>121.39626942828272</v>
      </c>
      <c r="H11" s="56"/>
      <c r="I11" s="56"/>
    </row>
    <row r="12" spans="1:12" ht="63.75" customHeight="1" x14ac:dyDescent="0.25">
      <c r="A12" s="4" t="s">
        <v>25</v>
      </c>
      <c r="B12" s="6" t="s">
        <v>21</v>
      </c>
      <c r="C12" s="13">
        <v>11336707.210000001</v>
      </c>
      <c r="D12" s="13">
        <v>4287109.51</v>
      </c>
      <c r="E12" s="13">
        <v>5421851.4299999997</v>
      </c>
      <c r="F12" s="9">
        <f t="shared" si="0"/>
        <v>37.816179165484506</v>
      </c>
      <c r="G12" s="54">
        <f>D12/E12*100</f>
        <v>79.070951414838007</v>
      </c>
      <c r="H12" s="55"/>
      <c r="I12" s="7"/>
    </row>
    <row r="13" spans="1:12" ht="81.75" customHeight="1" x14ac:dyDescent="0.25">
      <c r="A13" s="4" t="s">
        <v>22</v>
      </c>
      <c r="B13" s="6" t="s">
        <v>12</v>
      </c>
      <c r="C13" s="13">
        <v>2116490.4</v>
      </c>
      <c r="D13" s="13">
        <v>732304.45</v>
      </c>
      <c r="E13" s="13">
        <v>1246408.75</v>
      </c>
      <c r="F13" s="9">
        <f t="shared" si="0"/>
        <v>34.599941960521058</v>
      </c>
      <c r="G13" s="54">
        <f>D13/E13*100</f>
        <v>58.753153810898709</v>
      </c>
      <c r="H13" s="55"/>
      <c r="I13" s="7"/>
    </row>
    <row r="14" spans="1:12" ht="81.75" customHeight="1" x14ac:dyDescent="0.25">
      <c r="A14" s="4" t="s">
        <v>29</v>
      </c>
      <c r="B14" s="6" t="s">
        <v>23</v>
      </c>
      <c r="C14" s="13">
        <v>2700</v>
      </c>
      <c r="D14" s="13">
        <v>2700</v>
      </c>
      <c r="E14" s="13">
        <v>4720</v>
      </c>
      <c r="F14" s="9">
        <f t="shared" si="0"/>
        <v>100</v>
      </c>
      <c r="G14" s="54">
        <f>D14/E14*100</f>
        <v>57.203389830508478</v>
      </c>
      <c r="H14" s="55"/>
      <c r="I14" s="14"/>
    </row>
    <row r="15" spans="1:12" ht="26.25" customHeight="1" x14ac:dyDescent="0.25">
      <c r="A15" s="2" t="s">
        <v>6</v>
      </c>
      <c r="B15" s="2"/>
      <c r="C15" s="10">
        <f>C3+C4+C5+C6+C7+C8+C9+C10+C11+C12+C13+C14</f>
        <v>170876206.39000002</v>
      </c>
      <c r="D15" s="10">
        <f>D3+D4+D5+D6+D7+D8+D9+D10+D11+D12+D13+D14</f>
        <v>112915076.47000001</v>
      </c>
      <c r="E15" s="10">
        <f>SUM(E3:E14)</f>
        <v>98224989.590000004</v>
      </c>
      <c r="F15" s="9">
        <f>D15/C15*100</f>
        <v>66.080046400543225</v>
      </c>
      <c r="G15" s="56">
        <f>D15/E15*100</f>
        <v>114.95554943942246</v>
      </c>
      <c r="H15" s="56"/>
      <c r="I15" s="56"/>
    </row>
    <row r="16" spans="1:12" x14ac:dyDescent="0.25">
      <c r="A16" s="1"/>
      <c r="B16" s="1"/>
      <c r="C16" s="11"/>
    </row>
  </sheetData>
  <mergeCells count="15">
    <mergeCell ref="A1:H1"/>
    <mergeCell ref="G7:H7"/>
    <mergeCell ref="G15:I15"/>
    <mergeCell ref="G2:I2"/>
    <mergeCell ref="G3:I3"/>
    <mergeCell ref="G4:I4"/>
    <mergeCell ref="G5:I5"/>
    <mergeCell ref="G6:I6"/>
    <mergeCell ref="G8:I8"/>
    <mergeCell ref="G9:I9"/>
    <mergeCell ref="G10:I10"/>
    <mergeCell ref="G11:I11"/>
    <mergeCell ref="G12:H12"/>
    <mergeCell ref="G13:H13"/>
    <mergeCell ref="G14:H14"/>
  </mergeCells>
  <pageMargins left="0.7" right="0.7" top="0.75" bottom="0.75" header="0.3" footer="0.3"/>
  <pageSetup paperSize="9" scale="48" orientation="portrait" r:id="rId1"/>
  <colBreaks count="1" manualBreakCount="1">
    <brk id="9" max="1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topLeftCell="A10" workbookViewId="0">
      <selection activeCell="D4" sqref="D4:D42"/>
    </sheetView>
  </sheetViews>
  <sheetFormatPr defaultRowHeight="15" x14ac:dyDescent="0.25"/>
  <cols>
    <col min="1" max="1" width="28.42578125" customWidth="1"/>
    <col min="2" max="2" width="12" customWidth="1"/>
    <col min="3" max="3" width="18" customWidth="1"/>
    <col min="4" max="4" width="16.28515625" customWidth="1"/>
    <col min="5" max="5" width="15.28515625" customWidth="1"/>
    <col min="6" max="6" width="15.42578125" customWidth="1"/>
  </cols>
  <sheetData>
    <row r="1" spans="1:9" ht="17.25" x14ac:dyDescent="0.3">
      <c r="A1" s="59" t="s">
        <v>33</v>
      </c>
      <c r="B1" s="60"/>
      <c r="C1" s="60"/>
      <c r="D1" s="60"/>
      <c r="E1" s="60"/>
      <c r="F1" s="60"/>
      <c r="G1" s="60"/>
      <c r="H1" s="60"/>
      <c r="I1" s="60"/>
    </row>
    <row r="2" spans="1:9" ht="18.75" x14ac:dyDescent="0.25">
      <c r="A2" s="16" t="s">
        <v>34</v>
      </c>
      <c r="C2" s="17"/>
      <c r="D2" s="17"/>
      <c r="E2" s="17"/>
      <c r="F2" s="17"/>
    </row>
    <row r="3" spans="1:9" ht="45" x14ac:dyDescent="0.25">
      <c r="A3" s="18" t="s">
        <v>0</v>
      </c>
      <c r="B3" s="18" t="s">
        <v>35</v>
      </c>
      <c r="C3" s="19" t="s">
        <v>7</v>
      </c>
      <c r="D3" s="19" t="s">
        <v>36</v>
      </c>
      <c r="E3" s="19" t="s">
        <v>37</v>
      </c>
      <c r="F3" s="20" t="s">
        <v>38</v>
      </c>
      <c r="G3" s="61" t="s">
        <v>39</v>
      </c>
      <c r="H3" s="61"/>
      <c r="I3" s="61"/>
    </row>
    <row r="4" spans="1:9" ht="40.5" customHeight="1" x14ac:dyDescent="0.25">
      <c r="A4" s="21" t="s">
        <v>40</v>
      </c>
      <c r="B4" s="22" t="s">
        <v>41</v>
      </c>
      <c r="C4" s="23">
        <f>C5+C6+C7+C9+C10+C11</f>
        <v>52104990.569999993</v>
      </c>
      <c r="D4" s="24">
        <f>D5+D6+D7+D9+D10+D11</f>
        <v>35294673.340000004</v>
      </c>
      <c r="E4" s="23">
        <f>E5+E6+E7+E9+E10+E11+E8</f>
        <v>28563179.429999996</v>
      </c>
      <c r="F4" s="25">
        <f>D4/C4*100</f>
        <v>67.737606232907169</v>
      </c>
      <c r="G4" s="58">
        <f t="shared" ref="G4:G9" si="0">D4/E4*100</f>
        <v>123.56703295757718</v>
      </c>
      <c r="H4" s="58"/>
      <c r="I4" s="58"/>
    </row>
    <row r="5" spans="1:9" ht="105" customHeight="1" x14ac:dyDescent="0.25">
      <c r="A5" s="26" t="s">
        <v>42</v>
      </c>
      <c r="B5" s="22" t="s">
        <v>43</v>
      </c>
      <c r="C5" s="24">
        <v>1645535.4</v>
      </c>
      <c r="D5" s="27">
        <v>1263313.28</v>
      </c>
      <c r="E5" s="24">
        <v>400714</v>
      </c>
      <c r="F5" s="25">
        <f t="shared" ref="F5:F43" si="1">D5/C5*100</f>
        <v>76.772172753014019</v>
      </c>
      <c r="G5" s="58">
        <f t="shared" si="0"/>
        <v>315.26557095584383</v>
      </c>
      <c r="H5" s="58"/>
      <c r="I5" s="58"/>
    </row>
    <row r="6" spans="1:9" ht="143.25" customHeight="1" x14ac:dyDescent="0.25">
      <c r="A6" s="26" t="s">
        <v>44</v>
      </c>
      <c r="B6" s="22" t="s">
        <v>45</v>
      </c>
      <c r="C6" s="24">
        <v>846834.34</v>
      </c>
      <c r="D6" s="27">
        <v>584609.06000000006</v>
      </c>
      <c r="E6" s="24">
        <v>380733.14</v>
      </c>
      <c r="F6" s="25">
        <f t="shared" si="1"/>
        <v>69.034642596095026</v>
      </c>
      <c r="G6" s="58">
        <f t="shared" si="0"/>
        <v>153.54824641742508</v>
      </c>
      <c r="H6" s="58"/>
      <c r="I6" s="58"/>
    </row>
    <row r="7" spans="1:9" ht="147.75" customHeight="1" x14ac:dyDescent="0.25">
      <c r="A7" s="26" t="s">
        <v>46</v>
      </c>
      <c r="B7" s="22" t="s">
        <v>47</v>
      </c>
      <c r="C7" s="24">
        <v>20615872.390000001</v>
      </c>
      <c r="D7" s="27">
        <v>14937018.310000001</v>
      </c>
      <c r="E7" s="24">
        <v>12834959.380000001</v>
      </c>
      <c r="F7" s="25">
        <f t="shared" si="1"/>
        <v>72.453971519756777</v>
      </c>
      <c r="G7" s="58">
        <f t="shared" si="0"/>
        <v>116.37760485066684</v>
      </c>
      <c r="H7" s="58"/>
      <c r="I7" s="58"/>
    </row>
    <row r="8" spans="1:9" ht="15.75" x14ac:dyDescent="0.25">
      <c r="A8" s="26" t="s">
        <v>48</v>
      </c>
      <c r="B8" s="22" t="s">
        <v>49</v>
      </c>
      <c r="C8" s="24"/>
      <c r="D8" s="27"/>
      <c r="E8" s="24">
        <v>5522.7</v>
      </c>
      <c r="F8" s="25"/>
      <c r="G8" s="58">
        <f t="shared" si="0"/>
        <v>0</v>
      </c>
      <c r="H8" s="62"/>
      <c r="I8" s="28"/>
    </row>
    <row r="9" spans="1:9" ht="122.25" customHeight="1" x14ac:dyDescent="0.25">
      <c r="A9" s="26" t="s">
        <v>50</v>
      </c>
      <c r="B9" s="22" t="s">
        <v>51</v>
      </c>
      <c r="C9" s="24">
        <v>7202681.8799999999</v>
      </c>
      <c r="D9" s="27">
        <v>4722764.1100000003</v>
      </c>
      <c r="E9" s="24">
        <v>4175745.34</v>
      </c>
      <c r="F9" s="25">
        <f t="shared" si="1"/>
        <v>65.569522417946914</v>
      </c>
      <c r="G9" s="58">
        <f t="shared" si="0"/>
        <v>113.09990733295055</v>
      </c>
      <c r="H9" s="58"/>
      <c r="I9" s="58"/>
    </row>
    <row r="10" spans="1:9" ht="15.75" x14ac:dyDescent="0.25">
      <c r="A10" s="26" t="s">
        <v>52</v>
      </c>
      <c r="B10" s="22" t="s">
        <v>53</v>
      </c>
      <c r="C10" s="23">
        <v>480000</v>
      </c>
      <c r="D10" s="27">
        <v>0</v>
      </c>
      <c r="E10" s="23"/>
      <c r="F10" s="25">
        <f t="shared" si="1"/>
        <v>0</v>
      </c>
      <c r="G10" s="58" t="e">
        <f t="shared" ref="G10" si="2">D10/E10*100</f>
        <v>#DIV/0!</v>
      </c>
      <c r="H10" s="58"/>
      <c r="I10" s="58"/>
    </row>
    <row r="11" spans="1:9" ht="55.5" customHeight="1" x14ac:dyDescent="0.25">
      <c r="A11" s="26" t="s">
        <v>54</v>
      </c>
      <c r="B11" s="22" t="s">
        <v>55</v>
      </c>
      <c r="C11" s="23">
        <v>21314066.559999999</v>
      </c>
      <c r="D11" s="27">
        <v>13786968.58</v>
      </c>
      <c r="E11" s="23">
        <v>10765504.869999999</v>
      </c>
      <c r="F11" s="25">
        <f t="shared" si="1"/>
        <v>64.684834032910146</v>
      </c>
      <c r="G11" s="58">
        <f>D11/E11*100</f>
        <v>128.06615896315137</v>
      </c>
      <c r="H11" s="58"/>
      <c r="I11" s="58"/>
    </row>
    <row r="12" spans="1:9" ht="81" customHeight="1" x14ac:dyDescent="0.25">
      <c r="A12" s="21" t="s">
        <v>56</v>
      </c>
      <c r="B12" s="22" t="s">
        <v>57</v>
      </c>
      <c r="C12" s="29">
        <f>C13</f>
        <v>149394.89000000001</v>
      </c>
      <c r="D12" s="29">
        <f>D13</f>
        <v>107054.38</v>
      </c>
      <c r="E12" s="29">
        <f>E13</f>
        <v>141425.78</v>
      </c>
      <c r="F12" s="25">
        <f t="shared" si="1"/>
        <v>71.658662488388984</v>
      </c>
      <c r="G12" s="58">
        <f>D12/E12*100</f>
        <v>75.696510211928839</v>
      </c>
      <c r="H12" s="58"/>
      <c r="I12" s="58"/>
    </row>
    <row r="13" spans="1:9" ht="15.75" x14ac:dyDescent="0.25">
      <c r="A13" s="26" t="s">
        <v>58</v>
      </c>
      <c r="B13" s="22" t="s">
        <v>59</v>
      </c>
      <c r="C13" s="24">
        <v>149394.89000000001</v>
      </c>
      <c r="D13" s="27">
        <v>107054.38</v>
      </c>
      <c r="E13" s="24">
        <v>141425.78</v>
      </c>
      <c r="F13" s="25">
        <f t="shared" si="1"/>
        <v>71.658662488388984</v>
      </c>
      <c r="G13" s="58">
        <f>D13/E13*100</f>
        <v>75.696510211928839</v>
      </c>
      <c r="H13" s="58"/>
      <c r="I13" s="58"/>
    </row>
    <row r="14" spans="1:9" ht="45" customHeight="1" x14ac:dyDescent="0.25">
      <c r="A14" s="21" t="s">
        <v>60</v>
      </c>
      <c r="B14" s="22" t="s">
        <v>61</v>
      </c>
      <c r="C14" s="24">
        <f>C15+C16+C17+C18+C19</f>
        <v>12957714.82</v>
      </c>
      <c r="D14" s="24">
        <f>D15+D16+D17+D18+D19</f>
        <v>8171208.4600000009</v>
      </c>
      <c r="E14" s="24">
        <f>E15+E16+E17+E18+E19</f>
        <v>5991602.9699999997</v>
      </c>
      <c r="F14" s="25">
        <f t="shared" si="1"/>
        <v>63.060567187262741</v>
      </c>
      <c r="G14" s="58">
        <f>D14/E14*100</f>
        <v>136.37766889617521</v>
      </c>
      <c r="H14" s="58"/>
      <c r="I14" s="58"/>
    </row>
    <row r="15" spans="1:9" ht="61.5" customHeight="1" x14ac:dyDescent="0.25">
      <c r="A15" s="21" t="s">
        <v>62</v>
      </c>
      <c r="B15" s="22" t="s">
        <v>63</v>
      </c>
      <c r="C15" s="24">
        <v>315067.86</v>
      </c>
      <c r="D15" s="27">
        <v>0</v>
      </c>
      <c r="E15" s="24">
        <v>0</v>
      </c>
      <c r="F15" s="25">
        <f t="shared" si="1"/>
        <v>0</v>
      </c>
      <c r="G15" s="58"/>
      <c r="H15" s="58"/>
      <c r="I15" s="58"/>
    </row>
    <row r="16" spans="1:9" ht="29.25" customHeight="1" x14ac:dyDescent="0.25">
      <c r="A16" s="21" t="s">
        <v>64</v>
      </c>
      <c r="B16" s="22" t="s">
        <v>65</v>
      </c>
      <c r="C16" s="24"/>
      <c r="D16" s="27"/>
      <c r="E16" s="24">
        <v>499020.07</v>
      </c>
      <c r="F16" s="25"/>
      <c r="G16" s="58"/>
      <c r="H16" s="62"/>
      <c r="I16" s="28"/>
    </row>
    <row r="17" spans="1:9" ht="15.75" x14ac:dyDescent="0.25">
      <c r="A17" s="21" t="s">
        <v>66</v>
      </c>
      <c r="B17" s="22" t="s">
        <v>67</v>
      </c>
      <c r="C17" s="24">
        <v>2228000</v>
      </c>
      <c r="D17" s="27">
        <v>1480551.56</v>
      </c>
      <c r="E17" s="24">
        <v>1480000</v>
      </c>
      <c r="F17" s="25">
        <f t="shared" si="1"/>
        <v>66.452044883303415</v>
      </c>
      <c r="G17" s="58">
        <f>D17/E17*100</f>
        <v>100.03726756756757</v>
      </c>
      <c r="H17" s="58"/>
      <c r="I17" s="58"/>
    </row>
    <row r="18" spans="1:9" ht="58.5" customHeight="1" x14ac:dyDescent="0.25">
      <c r="A18" s="21" t="s">
        <v>68</v>
      </c>
      <c r="B18" s="22" t="s">
        <v>69</v>
      </c>
      <c r="C18" s="24">
        <v>10364646.960000001</v>
      </c>
      <c r="D18" s="27">
        <v>6640656.9000000004</v>
      </c>
      <c r="E18" s="24">
        <v>4012582.9</v>
      </c>
      <c r="F18" s="25">
        <f t="shared" si="1"/>
        <v>64.070266219660994</v>
      </c>
      <c r="G18" s="58">
        <f>D18/E18*100</f>
        <v>165.49581816739538</v>
      </c>
      <c r="H18" s="58"/>
      <c r="I18" s="58"/>
    </row>
    <row r="19" spans="1:9" ht="63.75" customHeight="1" x14ac:dyDescent="0.25">
      <c r="A19" s="21" t="s">
        <v>70</v>
      </c>
      <c r="B19" s="22" t="s">
        <v>71</v>
      </c>
      <c r="C19" s="24">
        <v>50000</v>
      </c>
      <c r="D19" s="27">
        <v>50000</v>
      </c>
      <c r="E19" s="24"/>
      <c r="F19" s="25">
        <f t="shared" si="1"/>
        <v>100</v>
      </c>
      <c r="G19" s="58"/>
      <c r="H19" s="58"/>
      <c r="I19" s="58"/>
    </row>
    <row r="20" spans="1:9" ht="61.5" customHeight="1" x14ac:dyDescent="0.25">
      <c r="A20" s="21" t="s">
        <v>72</v>
      </c>
      <c r="B20" s="22" t="s">
        <v>73</v>
      </c>
      <c r="C20" s="24">
        <f>C21+C22+C23</f>
        <v>8335721.209999999</v>
      </c>
      <c r="D20" s="24">
        <f>D21+D22+D23</f>
        <v>2911379.51</v>
      </c>
      <c r="E20" s="24">
        <f>E21+E22+E23</f>
        <v>2705061.4299999997</v>
      </c>
      <c r="F20" s="25">
        <f t="shared" si="1"/>
        <v>34.926546085866519</v>
      </c>
      <c r="G20" s="58">
        <f>D20/E20*100</f>
        <v>107.62711255692261</v>
      </c>
      <c r="H20" s="58"/>
      <c r="I20" s="58"/>
    </row>
    <row r="21" spans="1:9" ht="38.25" customHeight="1" x14ac:dyDescent="0.25">
      <c r="A21" s="21" t="s">
        <v>74</v>
      </c>
      <c r="B21" s="22" t="s">
        <v>75</v>
      </c>
      <c r="C21" s="24">
        <v>2277635.86</v>
      </c>
      <c r="D21" s="27">
        <v>1474601.51</v>
      </c>
      <c r="E21" s="24">
        <v>1144590.9099999999</v>
      </c>
      <c r="F21" s="25">
        <f t="shared" si="1"/>
        <v>64.742636691714196</v>
      </c>
      <c r="G21" s="58">
        <f>D21/E21*100</f>
        <v>128.83218773771321</v>
      </c>
      <c r="H21" s="58"/>
      <c r="I21" s="58"/>
    </row>
    <row r="22" spans="1:9" ht="42.75" customHeight="1" x14ac:dyDescent="0.25">
      <c r="A22" s="21" t="s">
        <v>76</v>
      </c>
      <c r="B22" s="22" t="s">
        <v>77</v>
      </c>
      <c r="C22" s="24">
        <v>5537133.3499999996</v>
      </c>
      <c r="D22" s="27">
        <v>1045826</v>
      </c>
      <c r="E22" s="24">
        <v>1268788.52</v>
      </c>
      <c r="F22" s="25">
        <f t="shared" si="1"/>
        <v>18.887498889655603</v>
      </c>
      <c r="G22" s="58">
        <f>D22/E22*100</f>
        <v>82.427132931499088</v>
      </c>
      <c r="H22" s="58"/>
      <c r="I22" s="58"/>
    </row>
    <row r="23" spans="1:9" ht="26.25" customHeight="1" x14ac:dyDescent="0.25">
      <c r="A23" s="21" t="s">
        <v>78</v>
      </c>
      <c r="B23" s="22" t="s">
        <v>79</v>
      </c>
      <c r="C23" s="24">
        <v>520952</v>
      </c>
      <c r="D23" s="27">
        <v>390952</v>
      </c>
      <c r="E23" s="24">
        <v>291682</v>
      </c>
      <c r="F23" s="25">
        <f t="shared" si="1"/>
        <v>75.04568559099495</v>
      </c>
      <c r="G23" s="58">
        <f>D23/E23*100</f>
        <v>134.03363937438718</v>
      </c>
      <c r="H23" s="58"/>
      <c r="I23" s="58"/>
    </row>
    <row r="24" spans="1:9" ht="40.5" customHeight="1" x14ac:dyDescent="0.25">
      <c r="A24" s="21" t="s">
        <v>80</v>
      </c>
      <c r="B24" s="22" t="s">
        <v>81</v>
      </c>
      <c r="C24" s="24">
        <f>C25+C26</f>
        <v>22230</v>
      </c>
      <c r="D24" s="24">
        <f>D25+D26</f>
        <v>0</v>
      </c>
      <c r="E24" s="24">
        <f>E26</f>
        <v>343915</v>
      </c>
      <c r="F24" s="25">
        <f t="shared" si="1"/>
        <v>0</v>
      </c>
      <c r="G24" s="58">
        <v>0</v>
      </c>
      <c r="H24" s="58"/>
      <c r="I24" s="58"/>
    </row>
    <row r="25" spans="1:9" ht="67.5" customHeight="1" x14ac:dyDescent="0.25">
      <c r="A25" s="21" t="s">
        <v>82</v>
      </c>
      <c r="B25" s="22" t="s">
        <v>83</v>
      </c>
      <c r="C25" s="24">
        <v>22230</v>
      </c>
      <c r="D25" s="24"/>
      <c r="E25" s="24"/>
      <c r="F25" s="25">
        <f t="shared" si="1"/>
        <v>0</v>
      </c>
      <c r="G25" s="63"/>
      <c r="H25" s="55"/>
      <c r="I25" s="28"/>
    </row>
    <row r="26" spans="1:9" ht="69.75" customHeight="1" x14ac:dyDescent="0.25">
      <c r="A26" s="21" t="s">
        <v>84</v>
      </c>
      <c r="B26" s="22" t="s">
        <v>85</v>
      </c>
      <c r="C26" s="24"/>
      <c r="D26" s="27"/>
      <c r="E26" s="24">
        <v>343915</v>
      </c>
      <c r="F26" s="25"/>
      <c r="G26" s="58">
        <v>0</v>
      </c>
      <c r="H26" s="58"/>
      <c r="I26" s="58"/>
    </row>
    <row r="27" spans="1:9" ht="22.5" customHeight="1" x14ac:dyDescent="0.25">
      <c r="A27" s="21" t="s">
        <v>86</v>
      </c>
      <c r="B27" s="22" t="s">
        <v>87</v>
      </c>
      <c r="C27" s="24">
        <f>C28+C29+C30+C31+C32</f>
        <v>83799823.640000015</v>
      </c>
      <c r="D27" s="24">
        <f>D28+D29+D30+D31+D32</f>
        <v>56743493.310000002</v>
      </c>
      <c r="E27" s="24">
        <f>E28+E29+E30+E31+E32</f>
        <v>53513834.259999998</v>
      </c>
      <c r="F27" s="25">
        <f t="shared" si="1"/>
        <v>67.713141681260936</v>
      </c>
      <c r="G27" s="58">
        <f t="shared" ref="G27:G43" si="3">D27/E27*100</f>
        <v>106.03518528369416</v>
      </c>
      <c r="H27" s="58"/>
      <c r="I27" s="58"/>
    </row>
    <row r="28" spans="1:9" ht="15.75" x14ac:dyDescent="0.25">
      <c r="A28" s="21" t="s">
        <v>88</v>
      </c>
      <c r="B28" s="22" t="s">
        <v>89</v>
      </c>
      <c r="C28" s="24">
        <v>28190091.66</v>
      </c>
      <c r="D28" s="27">
        <v>16834929.629999999</v>
      </c>
      <c r="E28" s="24">
        <v>13416353.380000001</v>
      </c>
      <c r="F28" s="25">
        <f t="shared" si="1"/>
        <v>59.719314974373518</v>
      </c>
      <c r="G28" s="58">
        <f t="shared" si="3"/>
        <v>125.4806664163761</v>
      </c>
      <c r="H28" s="58"/>
      <c r="I28" s="58"/>
    </row>
    <row r="29" spans="1:9" ht="25.5" customHeight="1" x14ac:dyDescent="0.25">
      <c r="A29" s="21" t="s">
        <v>90</v>
      </c>
      <c r="B29" s="22" t="s">
        <v>91</v>
      </c>
      <c r="C29" s="24">
        <v>39876209.880000003</v>
      </c>
      <c r="D29" s="27">
        <v>28806457.620000001</v>
      </c>
      <c r="E29" s="24">
        <v>29793215.84</v>
      </c>
      <c r="F29" s="25">
        <f t="shared" si="1"/>
        <v>72.239708103372038</v>
      </c>
      <c r="G29" s="58">
        <f t="shared" si="3"/>
        <v>96.687976802171221</v>
      </c>
      <c r="H29" s="58"/>
      <c r="I29" s="58"/>
    </row>
    <row r="30" spans="1:9" ht="54" customHeight="1" x14ac:dyDescent="0.25">
      <c r="A30" s="21" t="s">
        <v>92</v>
      </c>
      <c r="B30" s="22" t="s">
        <v>93</v>
      </c>
      <c r="C30" s="24">
        <v>7622356.2000000002</v>
      </c>
      <c r="D30" s="27">
        <v>5595922.9500000002</v>
      </c>
      <c r="E30" s="24">
        <v>5289714.91</v>
      </c>
      <c r="F30" s="25">
        <f t="shared" si="1"/>
        <v>73.414608333312998</v>
      </c>
      <c r="G30" s="58">
        <f t="shared" si="3"/>
        <v>105.78874372645539</v>
      </c>
      <c r="H30" s="58"/>
      <c r="I30" s="58"/>
    </row>
    <row r="31" spans="1:9" ht="66.75" customHeight="1" x14ac:dyDescent="0.25">
      <c r="A31" s="21" t="s">
        <v>94</v>
      </c>
      <c r="B31" s="22" t="s">
        <v>95</v>
      </c>
      <c r="C31" s="24">
        <v>100000</v>
      </c>
      <c r="D31" s="27">
        <v>43009</v>
      </c>
      <c r="E31" s="24">
        <v>248219</v>
      </c>
      <c r="F31" s="25">
        <f t="shared" si="1"/>
        <v>43.009</v>
      </c>
      <c r="G31" s="58">
        <f t="shared" si="3"/>
        <v>17.327037817411238</v>
      </c>
      <c r="H31" s="58"/>
      <c r="I31" s="58"/>
    </row>
    <row r="32" spans="1:9" ht="57" customHeight="1" x14ac:dyDescent="0.25">
      <c r="A32" s="21" t="s">
        <v>96</v>
      </c>
      <c r="B32" s="22" t="s">
        <v>97</v>
      </c>
      <c r="C32" s="24">
        <v>8011165.9000000004</v>
      </c>
      <c r="D32" s="27">
        <v>5463174.1100000003</v>
      </c>
      <c r="E32" s="24">
        <v>4766331.13</v>
      </c>
      <c r="F32" s="25">
        <f t="shared" si="1"/>
        <v>68.194494761368006</v>
      </c>
      <c r="G32" s="58">
        <f t="shared" si="3"/>
        <v>114.62011263997096</v>
      </c>
      <c r="H32" s="58"/>
      <c r="I32" s="58"/>
    </row>
    <row r="33" spans="1:9" ht="45" customHeight="1" x14ac:dyDescent="0.25">
      <c r="A33" s="21" t="s">
        <v>98</v>
      </c>
      <c r="B33" s="22" t="s">
        <v>99</v>
      </c>
      <c r="C33" s="24">
        <f>C34+C35</f>
        <v>8981735.6500000004</v>
      </c>
      <c r="D33" s="24">
        <f>D34+D35</f>
        <v>6964791.8200000003</v>
      </c>
      <c r="E33" s="24">
        <f>E34+E35</f>
        <v>4705321.54</v>
      </c>
      <c r="F33" s="25">
        <f t="shared" si="1"/>
        <v>77.543941298250076</v>
      </c>
      <c r="G33" s="58">
        <f t="shared" si="3"/>
        <v>148.01946606182412</v>
      </c>
      <c r="H33" s="58"/>
      <c r="I33" s="58"/>
    </row>
    <row r="34" spans="1:9" ht="15.75" x14ac:dyDescent="0.25">
      <c r="A34" s="21" t="s">
        <v>100</v>
      </c>
      <c r="B34" s="22" t="s">
        <v>101</v>
      </c>
      <c r="C34" s="24">
        <v>6320434.6500000004</v>
      </c>
      <c r="D34" s="27">
        <v>5042847.4800000004</v>
      </c>
      <c r="E34" s="24">
        <v>2995177.7</v>
      </c>
      <c r="F34" s="25">
        <f t="shared" si="1"/>
        <v>79.786403297437786</v>
      </c>
      <c r="G34" s="58">
        <f t="shared" si="3"/>
        <v>168.36555240111463</v>
      </c>
      <c r="H34" s="58"/>
      <c r="I34" s="58"/>
    </row>
    <row r="35" spans="1:9" ht="66" customHeight="1" x14ac:dyDescent="0.25">
      <c r="A35" s="21" t="s">
        <v>102</v>
      </c>
      <c r="B35" s="22" t="s">
        <v>103</v>
      </c>
      <c r="C35" s="24">
        <v>2661301</v>
      </c>
      <c r="D35" s="27">
        <v>1921944.34</v>
      </c>
      <c r="E35" s="24">
        <v>1710143.84</v>
      </c>
      <c r="F35" s="25">
        <f t="shared" si="1"/>
        <v>72.218224845667592</v>
      </c>
      <c r="G35" s="58">
        <f t="shared" si="3"/>
        <v>112.38495236751547</v>
      </c>
      <c r="H35" s="58"/>
      <c r="I35" s="58"/>
    </row>
    <row r="36" spans="1:9" ht="45.75" customHeight="1" x14ac:dyDescent="0.25">
      <c r="A36" s="21" t="s">
        <v>104</v>
      </c>
      <c r="B36" s="22" t="s">
        <v>105</v>
      </c>
      <c r="C36" s="24">
        <f>C37+C38+C39+C40</f>
        <v>3727850.6100000003</v>
      </c>
      <c r="D36" s="24">
        <f>D37+D38+D39+D40</f>
        <v>2225679.46</v>
      </c>
      <c r="E36" s="24">
        <f>E37+E38+E40+E39</f>
        <v>1722039.75</v>
      </c>
      <c r="F36" s="25">
        <f t="shared" si="1"/>
        <v>59.704094741071181</v>
      </c>
      <c r="G36" s="58">
        <f t="shared" si="3"/>
        <v>129.24669479900217</v>
      </c>
      <c r="H36" s="58"/>
      <c r="I36" s="58"/>
    </row>
    <row r="37" spans="1:9" ht="39.75" customHeight="1" x14ac:dyDescent="0.25">
      <c r="A37" s="21" t="s">
        <v>106</v>
      </c>
      <c r="B37" s="22" t="s">
        <v>107</v>
      </c>
      <c r="C37" s="24">
        <v>1770129.58</v>
      </c>
      <c r="D37" s="27">
        <v>1297467.18</v>
      </c>
      <c r="E37" s="24">
        <v>1070246.1100000001</v>
      </c>
      <c r="F37" s="25">
        <f t="shared" si="1"/>
        <v>73.297864442217829</v>
      </c>
      <c r="G37" s="58">
        <f t="shared" si="3"/>
        <v>121.23073075220051</v>
      </c>
      <c r="H37" s="58"/>
      <c r="I37" s="58"/>
    </row>
    <row r="38" spans="1:9" ht="59.25" customHeight="1" x14ac:dyDescent="0.25">
      <c r="A38" s="21" t="s">
        <v>108</v>
      </c>
      <c r="B38" s="22" t="s">
        <v>109</v>
      </c>
      <c r="C38" s="24">
        <v>69000</v>
      </c>
      <c r="D38" s="27">
        <v>61500</v>
      </c>
      <c r="E38" s="24">
        <v>434100</v>
      </c>
      <c r="F38" s="25">
        <f t="shared" si="1"/>
        <v>89.130434782608688</v>
      </c>
      <c r="G38" s="58">
        <f t="shared" si="3"/>
        <v>14.167242570836214</v>
      </c>
      <c r="H38" s="58"/>
      <c r="I38" s="58"/>
    </row>
    <row r="39" spans="1:9" ht="27" customHeight="1" x14ac:dyDescent="0.25">
      <c r="A39" s="21" t="s">
        <v>110</v>
      </c>
      <c r="B39" s="22" t="s">
        <v>111</v>
      </c>
      <c r="C39" s="24">
        <v>1704221.03</v>
      </c>
      <c r="D39" s="27">
        <v>719712.28</v>
      </c>
      <c r="E39" s="24">
        <v>100093.64</v>
      </c>
      <c r="F39" s="25">
        <f t="shared" si="1"/>
        <v>42.231158243599424</v>
      </c>
      <c r="G39" s="58">
        <f t="shared" si="3"/>
        <v>719.03897190670659</v>
      </c>
      <c r="H39" s="58"/>
      <c r="I39" s="58"/>
    </row>
    <row r="40" spans="1:9" ht="58.5" customHeight="1" x14ac:dyDescent="0.25">
      <c r="A40" s="21" t="s">
        <v>112</v>
      </c>
      <c r="B40" s="22" t="s">
        <v>113</v>
      </c>
      <c r="C40" s="24">
        <v>184500</v>
      </c>
      <c r="D40" s="27">
        <v>147000</v>
      </c>
      <c r="E40" s="24">
        <v>117600</v>
      </c>
      <c r="F40" s="25">
        <f t="shared" si="1"/>
        <v>79.674796747967477</v>
      </c>
      <c r="G40" s="58">
        <f t="shared" si="3"/>
        <v>125</v>
      </c>
      <c r="H40" s="58"/>
      <c r="I40" s="58"/>
    </row>
    <row r="41" spans="1:9" ht="54" customHeight="1" x14ac:dyDescent="0.25">
      <c r="A41" s="21" t="s">
        <v>114</v>
      </c>
      <c r="B41" s="22" t="s">
        <v>115</v>
      </c>
      <c r="C41" s="24">
        <f>C42</f>
        <v>796745</v>
      </c>
      <c r="D41" s="27">
        <f>D42</f>
        <v>496796.19</v>
      </c>
      <c r="E41" s="24">
        <f>E42</f>
        <v>538609.43000000005</v>
      </c>
      <c r="F41" s="25">
        <f t="shared" si="1"/>
        <v>62.353223427821945</v>
      </c>
      <c r="G41" s="58">
        <f t="shared" si="3"/>
        <v>92.236816202790948</v>
      </c>
      <c r="H41" s="58"/>
      <c r="I41" s="58"/>
    </row>
    <row r="42" spans="1:9" ht="44.25" customHeight="1" x14ac:dyDescent="0.25">
      <c r="A42" s="30" t="s">
        <v>116</v>
      </c>
      <c r="B42" s="31" t="s">
        <v>117</v>
      </c>
      <c r="C42" s="24">
        <v>796745</v>
      </c>
      <c r="D42" s="27">
        <v>496796.19</v>
      </c>
      <c r="E42" s="24">
        <v>538609.43000000005</v>
      </c>
      <c r="F42" s="25">
        <f t="shared" si="1"/>
        <v>62.353223427821945</v>
      </c>
      <c r="G42" s="58">
        <f t="shared" si="3"/>
        <v>92.236816202790948</v>
      </c>
      <c r="H42" s="58"/>
      <c r="I42" s="58"/>
    </row>
    <row r="43" spans="1:9" ht="15.75" x14ac:dyDescent="0.25">
      <c r="A43" s="21" t="s">
        <v>6</v>
      </c>
      <c r="B43" s="21"/>
      <c r="C43" s="32">
        <f>C4+C12+C14+C20+C24+C27+C33+C36+C41</f>
        <v>170876206.39000002</v>
      </c>
      <c r="D43" s="32">
        <f>D4+D12+D14+D20+D24+D27+D33+D36+D41</f>
        <v>112915076.46999998</v>
      </c>
      <c r="E43" s="32">
        <f>E4+E12+E14+E20+E24+E27+E33+E36+E41</f>
        <v>98224989.590000018</v>
      </c>
      <c r="F43" s="25">
        <f t="shared" si="1"/>
        <v>66.080046400543196</v>
      </c>
      <c r="G43" s="58">
        <f t="shared" si="3"/>
        <v>114.95554943942241</v>
      </c>
      <c r="H43" s="58"/>
      <c r="I43" s="58"/>
    </row>
  </sheetData>
  <mergeCells count="42">
    <mergeCell ref="G43:I43"/>
    <mergeCell ref="G32:I32"/>
    <mergeCell ref="G33:I33"/>
    <mergeCell ref="G34:I34"/>
    <mergeCell ref="G35:I35"/>
    <mergeCell ref="G36:I36"/>
    <mergeCell ref="G37:I37"/>
    <mergeCell ref="G38:I38"/>
    <mergeCell ref="G39:I39"/>
    <mergeCell ref="G40:I40"/>
    <mergeCell ref="G41:I41"/>
    <mergeCell ref="G42:I42"/>
    <mergeCell ref="G31:I31"/>
    <mergeCell ref="G20:I20"/>
    <mergeCell ref="G21:I21"/>
    <mergeCell ref="G22:I22"/>
    <mergeCell ref="G23:I23"/>
    <mergeCell ref="G24:I24"/>
    <mergeCell ref="G25:H25"/>
    <mergeCell ref="G26:I26"/>
    <mergeCell ref="G27:I27"/>
    <mergeCell ref="G28:I28"/>
    <mergeCell ref="G29:I29"/>
    <mergeCell ref="G30:I30"/>
    <mergeCell ref="G19:I19"/>
    <mergeCell ref="G8:H8"/>
    <mergeCell ref="G9:I9"/>
    <mergeCell ref="G10:I10"/>
    <mergeCell ref="G11:I11"/>
    <mergeCell ref="G12:I12"/>
    <mergeCell ref="G13:I13"/>
    <mergeCell ref="G14:I14"/>
    <mergeCell ref="G15:I15"/>
    <mergeCell ref="G16:H16"/>
    <mergeCell ref="G17:I17"/>
    <mergeCell ref="G18:I18"/>
    <mergeCell ref="G7:I7"/>
    <mergeCell ref="A1:I1"/>
    <mergeCell ref="G3:I3"/>
    <mergeCell ref="G4:I4"/>
    <mergeCell ref="G5:I5"/>
    <mergeCell ref="G6:I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5"/>
  <sheetViews>
    <sheetView tabSelected="1" workbookViewId="0">
      <selection sqref="A1:G1"/>
    </sheetView>
  </sheetViews>
  <sheetFormatPr defaultRowHeight="15" x14ac:dyDescent="0.25"/>
  <cols>
    <col min="1" max="1" width="38.5703125" customWidth="1"/>
    <col min="2" max="2" width="20.5703125" style="51" customWidth="1"/>
    <col min="3" max="3" width="19.28515625" customWidth="1"/>
    <col min="4" max="4" width="20.28515625" customWidth="1"/>
    <col min="5" max="5" width="16.5703125" customWidth="1"/>
    <col min="6" max="6" width="13.85546875" customWidth="1"/>
    <col min="7" max="7" width="15" customWidth="1"/>
  </cols>
  <sheetData>
    <row r="1" spans="1:10" ht="72.75" customHeight="1" x14ac:dyDescent="0.25">
      <c r="A1" s="81" t="s">
        <v>273</v>
      </c>
      <c r="B1" s="81"/>
      <c r="C1" s="81"/>
      <c r="D1" s="81"/>
      <c r="E1" s="81"/>
      <c r="F1" s="81"/>
      <c r="G1" s="81"/>
    </row>
    <row r="3" spans="1:10" ht="15.75" thickBot="1" x14ac:dyDescent="0.3"/>
    <row r="4" spans="1:10" ht="15.75" thickBot="1" x14ac:dyDescent="0.3">
      <c r="A4" s="33" t="s">
        <v>118</v>
      </c>
      <c r="B4" s="64" t="s">
        <v>120</v>
      </c>
      <c r="C4" s="35"/>
      <c r="D4" s="66"/>
      <c r="E4" s="67"/>
      <c r="F4" s="35"/>
      <c r="G4" s="35"/>
    </row>
    <row r="5" spans="1:10" ht="63.75" thickBot="1" x14ac:dyDescent="0.3">
      <c r="A5" s="34" t="s">
        <v>119</v>
      </c>
      <c r="B5" s="65"/>
      <c r="C5" s="36" t="s">
        <v>121</v>
      </c>
      <c r="D5" s="36" t="s">
        <v>122</v>
      </c>
      <c r="E5" s="36" t="s">
        <v>269</v>
      </c>
      <c r="F5" s="37" t="s">
        <v>123</v>
      </c>
      <c r="G5" s="37" t="s">
        <v>124</v>
      </c>
    </row>
    <row r="6" spans="1:10" ht="15.75" thickBot="1" x14ac:dyDescent="0.3">
      <c r="A6" s="34">
        <v>1</v>
      </c>
      <c r="B6" s="48">
        <v>3</v>
      </c>
      <c r="C6" s="36">
        <v>4</v>
      </c>
      <c r="D6" s="36">
        <v>5</v>
      </c>
      <c r="E6" s="36">
        <v>6</v>
      </c>
      <c r="F6" s="36"/>
      <c r="G6" s="36"/>
    </row>
    <row r="7" spans="1:10" ht="15.75" thickBot="1" x14ac:dyDescent="0.3">
      <c r="A7" s="34" t="s">
        <v>125</v>
      </c>
      <c r="B7" s="49" t="s">
        <v>126</v>
      </c>
      <c r="C7" s="39" t="s">
        <v>127</v>
      </c>
      <c r="D7" s="44">
        <v>126666246.36</v>
      </c>
      <c r="E7" s="44">
        <v>112445922.44</v>
      </c>
      <c r="F7" s="46" t="s">
        <v>270</v>
      </c>
      <c r="G7" s="68">
        <f>D7/E7*100</f>
        <v>112.64636690368903</v>
      </c>
      <c r="I7" s="47"/>
      <c r="J7" s="47"/>
    </row>
    <row r="8" spans="1:10" ht="15.75" thickBot="1" x14ac:dyDescent="0.3">
      <c r="A8" s="40" t="s">
        <v>128</v>
      </c>
      <c r="B8" s="49"/>
      <c r="C8" s="38"/>
      <c r="D8" s="69"/>
      <c r="E8" s="44"/>
      <c r="F8" s="46"/>
      <c r="G8" s="68"/>
      <c r="J8" s="42"/>
    </row>
    <row r="9" spans="1:10" ht="15.75" thickBot="1" x14ac:dyDescent="0.3">
      <c r="A9" s="40" t="s">
        <v>129</v>
      </c>
      <c r="B9" s="50">
        <v>1E+16</v>
      </c>
      <c r="C9" s="43">
        <v>25086597.149999999</v>
      </c>
      <c r="D9" s="43">
        <v>17314284.199999999</v>
      </c>
      <c r="E9" s="44">
        <v>15200270.35</v>
      </c>
      <c r="F9" s="46">
        <f>D9/C9*100</f>
        <v>69.018066087133704</v>
      </c>
      <c r="G9" s="68">
        <f t="shared" ref="G9:G71" si="0">D9/E9*100</f>
        <v>113.90773848966442</v>
      </c>
      <c r="J9" s="47"/>
    </row>
    <row r="10" spans="1:10" ht="15.75" thickBot="1" x14ac:dyDescent="0.3">
      <c r="A10" s="40" t="s">
        <v>130</v>
      </c>
      <c r="B10" s="50">
        <v>1.01E+16</v>
      </c>
      <c r="C10" s="43">
        <v>13839200</v>
      </c>
      <c r="D10" s="43">
        <v>8650046.5899999999</v>
      </c>
      <c r="E10" s="44">
        <v>7565269.96</v>
      </c>
      <c r="F10" s="46">
        <f t="shared" ref="F10:F73" si="1">D10/C10*100</f>
        <v>62.503949578010285</v>
      </c>
      <c r="G10" s="68">
        <f t="shared" si="0"/>
        <v>114.33890179379667</v>
      </c>
    </row>
    <row r="11" spans="1:10" ht="15.75" thickBot="1" x14ac:dyDescent="0.3">
      <c r="A11" s="40" t="s">
        <v>131</v>
      </c>
      <c r="B11" s="50">
        <v>1.01020000100001E+16</v>
      </c>
      <c r="C11" s="43">
        <v>13839200</v>
      </c>
      <c r="D11" s="43">
        <v>8650046.5899999999</v>
      </c>
      <c r="E11" s="44">
        <v>7565269.96</v>
      </c>
      <c r="F11" s="46">
        <f t="shared" si="1"/>
        <v>62.503949578010285</v>
      </c>
      <c r="G11" s="68">
        <f t="shared" si="0"/>
        <v>114.33890179379667</v>
      </c>
    </row>
    <row r="12" spans="1:10" ht="128.25" thickBot="1" x14ac:dyDescent="0.3">
      <c r="A12" s="40" t="s">
        <v>132</v>
      </c>
      <c r="B12" s="50">
        <v>1.01020100100001E+16</v>
      </c>
      <c r="C12" s="43">
        <v>13485350</v>
      </c>
      <c r="D12" s="43">
        <v>8279961.0700000003</v>
      </c>
      <c r="E12" s="44">
        <v>7403220.1500000004</v>
      </c>
      <c r="F12" s="46">
        <f t="shared" si="1"/>
        <v>61.399674980627125</v>
      </c>
      <c r="G12" s="68">
        <f t="shared" si="0"/>
        <v>111.84269685671848</v>
      </c>
    </row>
    <row r="13" spans="1:10" ht="141" thickBot="1" x14ac:dyDescent="0.3">
      <c r="A13" s="40" t="s">
        <v>133</v>
      </c>
      <c r="B13" s="50">
        <v>1.01020200100001E+16</v>
      </c>
      <c r="C13" s="41">
        <v>0</v>
      </c>
      <c r="D13" s="43">
        <v>1000.98</v>
      </c>
      <c r="E13" s="44">
        <v>0</v>
      </c>
      <c r="F13" s="46"/>
      <c r="G13" s="68"/>
    </row>
    <row r="14" spans="1:10" ht="102.75" thickBot="1" x14ac:dyDescent="0.3">
      <c r="A14" s="40" t="s">
        <v>134</v>
      </c>
      <c r="B14" s="50">
        <v>1.01020300100001E+16</v>
      </c>
      <c r="C14" s="43">
        <v>192050</v>
      </c>
      <c r="D14" s="43">
        <v>224545.29</v>
      </c>
      <c r="E14" s="44">
        <v>77553.899999999994</v>
      </c>
      <c r="F14" s="46">
        <f t="shared" si="1"/>
        <v>116.92022390002603</v>
      </c>
      <c r="G14" s="68">
        <f t="shared" si="0"/>
        <v>289.53449149559214</v>
      </c>
    </row>
    <row r="15" spans="1:10" ht="102.75" thickBot="1" x14ac:dyDescent="0.3">
      <c r="A15" s="40" t="s">
        <v>135</v>
      </c>
      <c r="B15" s="50">
        <v>1.01020400100001E+16</v>
      </c>
      <c r="C15" s="43">
        <v>122500</v>
      </c>
      <c r="D15" s="43">
        <v>105315</v>
      </c>
      <c r="E15" s="44">
        <v>70325</v>
      </c>
      <c r="F15" s="46">
        <f t="shared" si="1"/>
        <v>85.971428571428575</v>
      </c>
      <c r="G15" s="68">
        <f t="shared" si="0"/>
        <v>149.7547102737291</v>
      </c>
    </row>
    <row r="16" spans="1:10" ht="77.25" thickBot="1" x14ac:dyDescent="0.3">
      <c r="A16" s="40" t="s">
        <v>136</v>
      </c>
      <c r="B16" s="50">
        <v>1.01021300100001E+16</v>
      </c>
      <c r="C16" s="43">
        <v>39300</v>
      </c>
      <c r="D16" s="43">
        <v>39224.25</v>
      </c>
      <c r="E16" s="44">
        <v>14170.91</v>
      </c>
      <c r="F16" s="46">
        <f t="shared" si="1"/>
        <v>99.80725190839695</v>
      </c>
      <c r="G16" s="68">
        <f t="shared" si="0"/>
        <v>276.79415083435009</v>
      </c>
    </row>
    <row r="17" spans="1:7" ht="39" thickBot="1" x14ac:dyDescent="0.3">
      <c r="A17" s="40" t="s">
        <v>137</v>
      </c>
      <c r="B17" s="50">
        <v>1.03E+16</v>
      </c>
      <c r="C17" s="43">
        <v>6160903.8499999996</v>
      </c>
      <c r="D17" s="43">
        <v>4183495.72</v>
      </c>
      <c r="E17" s="44">
        <v>4228368.67</v>
      </c>
      <c r="F17" s="46">
        <f t="shared" si="1"/>
        <v>67.903928090031798</v>
      </c>
      <c r="G17" s="68">
        <f t="shared" si="0"/>
        <v>98.938764485737238</v>
      </c>
    </row>
    <row r="18" spans="1:7" ht="39" thickBot="1" x14ac:dyDescent="0.3">
      <c r="A18" s="40" t="s">
        <v>138</v>
      </c>
      <c r="B18" s="50">
        <v>1.03020000100001E+16</v>
      </c>
      <c r="C18" s="43">
        <v>6160903.8499999996</v>
      </c>
      <c r="D18" s="43">
        <v>4183495.72</v>
      </c>
      <c r="E18" s="44">
        <v>4228368.67</v>
      </c>
      <c r="F18" s="46">
        <f t="shared" si="1"/>
        <v>67.903928090031798</v>
      </c>
      <c r="G18" s="68">
        <f t="shared" si="0"/>
        <v>98.938764485737238</v>
      </c>
    </row>
    <row r="19" spans="1:7" ht="77.25" thickBot="1" x14ac:dyDescent="0.3">
      <c r="A19" s="40" t="s">
        <v>139</v>
      </c>
      <c r="B19" s="50">
        <v>1.03022300100001E+16</v>
      </c>
      <c r="C19" s="43">
        <v>3184683</v>
      </c>
      <c r="D19" s="43">
        <v>2170826.48</v>
      </c>
      <c r="E19" s="44">
        <v>2165926.0699999998</v>
      </c>
      <c r="F19" s="46">
        <f t="shared" si="1"/>
        <v>68.164601625970306</v>
      </c>
      <c r="G19" s="68">
        <f t="shared" si="0"/>
        <v>100.22625010464922</v>
      </c>
    </row>
    <row r="20" spans="1:7" ht="128.25" thickBot="1" x14ac:dyDescent="0.3">
      <c r="A20" s="40" t="s">
        <v>140</v>
      </c>
      <c r="B20" s="50">
        <v>1.03022310100001E+16</v>
      </c>
      <c r="C20" s="43">
        <v>3184683</v>
      </c>
      <c r="D20" s="43">
        <v>2170826.48</v>
      </c>
      <c r="E20" s="44">
        <v>2165926.0699999998</v>
      </c>
      <c r="F20" s="46">
        <f t="shared" si="1"/>
        <v>68.164601625970306</v>
      </c>
      <c r="G20" s="68">
        <f t="shared" si="0"/>
        <v>100.22625010464922</v>
      </c>
    </row>
    <row r="21" spans="1:7" ht="102.75" thickBot="1" x14ac:dyDescent="0.3">
      <c r="A21" s="40" t="s">
        <v>141</v>
      </c>
      <c r="B21" s="50">
        <v>1.03022400100001E+16</v>
      </c>
      <c r="C21" s="43">
        <v>16153.71</v>
      </c>
      <c r="D21" s="43">
        <v>12405.63</v>
      </c>
      <c r="E21" s="44">
        <v>11670.39</v>
      </c>
      <c r="F21" s="46">
        <f t="shared" si="1"/>
        <v>76.79740443526596</v>
      </c>
      <c r="G21" s="68">
        <f t="shared" si="0"/>
        <v>106.30004652800807</v>
      </c>
    </row>
    <row r="22" spans="1:7" ht="153.75" thickBot="1" x14ac:dyDescent="0.3">
      <c r="A22" s="40" t="s">
        <v>142</v>
      </c>
      <c r="B22" s="50">
        <v>1.03022410100001E+16</v>
      </c>
      <c r="C22" s="43">
        <v>16153.71</v>
      </c>
      <c r="D22" s="43">
        <v>12405.63</v>
      </c>
      <c r="E22" s="44">
        <v>11670.39</v>
      </c>
      <c r="F22" s="46">
        <f t="shared" si="1"/>
        <v>76.79740443526596</v>
      </c>
      <c r="G22" s="68">
        <f t="shared" si="0"/>
        <v>106.30004652800807</v>
      </c>
    </row>
    <row r="23" spans="1:7" ht="77.25" thickBot="1" x14ac:dyDescent="0.3">
      <c r="A23" s="40" t="s">
        <v>143</v>
      </c>
      <c r="B23" s="50">
        <v>1.03022500100001E+16</v>
      </c>
      <c r="C23" s="43">
        <v>3381608.42</v>
      </c>
      <c r="D23" s="43">
        <v>2280467.54</v>
      </c>
      <c r="E23" s="44">
        <v>2304894.65</v>
      </c>
      <c r="F23" s="46">
        <f t="shared" si="1"/>
        <v>67.437362839308292</v>
      </c>
      <c r="G23" s="68">
        <f t="shared" si="0"/>
        <v>98.940207093630079</v>
      </c>
    </row>
    <row r="24" spans="1:7" ht="128.25" thickBot="1" x14ac:dyDescent="0.3">
      <c r="A24" s="40" t="s">
        <v>144</v>
      </c>
      <c r="B24" s="50">
        <v>1.03022510100001E+16</v>
      </c>
      <c r="C24" s="43">
        <v>3381608.42</v>
      </c>
      <c r="D24" s="43">
        <v>2280467.54</v>
      </c>
      <c r="E24" s="44">
        <v>2304894.65</v>
      </c>
      <c r="F24" s="46">
        <f t="shared" si="1"/>
        <v>67.437362839308292</v>
      </c>
      <c r="G24" s="68">
        <f t="shared" si="0"/>
        <v>98.940207093630079</v>
      </c>
    </row>
    <row r="25" spans="1:7" ht="77.25" thickBot="1" x14ac:dyDescent="0.3">
      <c r="A25" s="40" t="s">
        <v>145</v>
      </c>
      <c r="B25" s="50">
        <v>1.03022600100001E+16</v>
      </c>
      <c r="C25" s="43">
        <v>-421541.28</v>
      </c>
      <c r="D25" s="43">
        <v>-280203.93</v>
      </c>
      <c r="E25" s="44">
        <v>-254122.44</v>
      </c>
      <c r="F25" s="46">
        <f t="shared" si="1"/>
        <v>66.471290783194476</v>
      </c>
      <c r="G25" s="68">
        <f t="shared" si="0"/>
        <v>110.26335572726281</v>
      </c>
    </row>
    <row r="26" spans="1:7" ht="128.25" thickBot="1" x14ac:dyDescent="0.3">
      <c r="A26" s="40" t="s">
        <v>146</v>
      </c>
      <c r="B26" s="50">
        <v>1.03022610100001E+16</v>
      </c>
      <c r="C26" s="43">
        <v>-421541.28</v>
      </c>
      <c r="D26" s="43">
        <v>-280203.93</v>
      </c>
      <c r="E26" s="44">
        <v>-254122.44</v>
      </c>
      <c r="F26" s="46">
        <f t="shared" si="1"/>
        <v>66.471290783194476</v>
      </c>
      <c r="G26" s="68">
        <f t="shared" si="0"/>
        <v>110.26335572726281</v>
      </c>
    </row>
    <row r="27" spans="1:7" ht="15.75" thickBot="1" x14ac:dyDescent="0.3">
      <c r="A27" s="40" t="s">
        <v>147</v>
      </c>
      <c r="B27" s="50">
        <v>1.05E+16</v>
      </c>
      <c r="C27" s="43">
        <v>1564800</v>
      </c>
      <c r="D27" s="43">
        <v>1631641.17</v>
      </c>
      <c r="E27" s="44">
        <v>984764.86</v>
      </c>
      <c r="F27" s="46">
        <f t="shared" si="1"/>
        <v>104.27154716257667</v>
      </c>
      <c r="G27" s="68">
        <f t="shared" si="0"/>
        <v>165.6884030163302</v>
      </c>
    </row>
    <row r="28" spans="1:7" ht="26.25" thickBot="1" x14ac:dyDescent="0.3">
      <c r="A28" s="40" t="s">
        <v>148</v>
      </c>
      <c r="B28" s="50">
        <v>1.05010000000001E+16</v>
      </c>
      <c r="C28" s="43">
        <v>1169000</v>
      </c>
      <c r="D28" s="43">
        <v>1269831.08</v>
      </c>
      <c r="E28" s="44">
        <v>858260.41</v>
      </c>
      <c r="F28" s="46">
        <f t="shared" si="1"/>
        <v>108.6254131736527</v>
      </c>
      <c r="G28" s="68">
        <f t="shared" si="0"/>
        <v>147.95405511015008</v>
      </c>
    </row>
    <row r="29" spans="1:7" ht="39" thickBot="1" x14ac:dyDescent="0.3">
      <c r="A29" s="40" t="s">
        <v>149</v>
      </c>
      <c r="B29" s="50">
        <v>1.05010100100001E+16</v>
      </c>
      <c r="C29" s="43">
        <v>577000</v>
      </c>
      <c r="D29" s="43">
        <v>665117.73</v>
      </c>
      <c r="E29" s="44">
        <v>441921.95</v>
      </c>
      <c r="F29" s="46">
        <f t="shared" si="1"/>
        <v>115.27170363951473</v>
      </c>
      <c r="G29" s="68">
        <f t="shared" si="0"/>
        <v>150.50570128956028</v>
      </c>
    </row>
    <row r="30" spans="1:7" ht="39" thickBot="1" x14ac:dyDescent="0.3">
      <c r="A30" s="40" t="s">
        <v>149</v>
      </c>
      <c r="B30" s="50">
        <v>1.05010110100001E+16</v>
      </c>
      <c r="C30" s="43">
        <v>577000</v>
      </c>
      <c r="D30" s="43">
        <v>665117.73</v>
      </c>
      <c r="E30" s="44">
        <v>441968.87</v>
      </c>
      <c r="F30" s="46">
        <f t="shared" si="1"/>
        <v>115.27170363951473</v>
      </c>
      <c r="G30" s="68">
        <f t="shared" si="0"/>
        <v>150.48972340518009</v>
      </c>
    </row>
    <row r="31" spans="1:7" ht="51.75" thickBot="1" x14ac:dyDescent="0.3">
      <c r="A31" s="40" t="s">
        <v>150</v>
      </c>
      <c r="B31" s="50" t="s">
        <v>151</v>
      </c>
      <c r="C31" s="41"/>
      <c r="D31" s="43"/>
      <c r="E31" s="44">
        <v>-46.92</v>
      </c>
      <c r="F31" s="46"/>
      <c r="G31" s="68">
        <f t="shared" si="0"/>
        <v>0</v>
      </c>
    </row>
    <row r="32" spans="1:7" ht="51.75" thickBot="1" x14ac:dyDescent="0.3">
      <c r="A32" s="40" t="s">
        <v>152</v>
      </c>
      <c r="B32" s="50">
        <v>1.05010200100001E+16</v>
      </c>
      <c r="C32" s="43">
        <v>592000</v>
      </c>
      <c r="D32" s="43">
        <v>604708.06999999995</v>
      </c>
      <c r="E32" s="44">
        <v>416338.16</v>
      </c>
      <c r="F32" s="46">
        <f t="shared" si="1"/>
        <v>102.14663344594595</v>
      </c>
      <c r="G32" s="68">
        <f t="shared" si="0"/>
        <v>145.24444984817148</v>
      </c>
    </row>
    <row r="33" spans="1:7" ht="77.25" thickBot="1" x14ac:dyDescent="0.3">
      <c r="A33" s="40" t="s">
        <v>153</v>
      </c>
      <c r="B33" s="50">
        <v>1.05010210100001E+16</v>
      </c>
      <c r="C33" s="43">
        <v>592000</v>
      </c>
      <c r="D33" s="43">
        <v>604708.91</v>
      </c>
      <c r="E33" s="44">
        <v>416338.02</v>
      </c>
      <c r="F33" s="46">
        <f t="shared" si="1"/>
        <v>102.14677533783785</v>
      </c>
      <c r="G33" s="68">
        <f t="shared" si="0"/>
        <v>145.24470044796774</v>
      </c>
    </row>
    <row r="34" spans="1:7" ht="64.5" thickBot="1" x14ac:dyDescent="0.3">
      <c r="A34" s="40" t="s">
        <v>154</v>
      </c>
      <c r="B34" s="50">
        <v>1.05010220100001E+16</v>
      </c>
      <c r="C34" s="41">
        <v>0</v>
      </c>
      <c r="D34" s="43">
        <v>-0.84</v>
      </c>
      <c r="E34" s="44">
        <v>0.14000000000000001</v>
      </c>
      <c r="F34" s="46"/>
      <c r="G34" s="68">
        <f t="shared" si="0"/>
        <v>-599.99999999999989</v>
      </c>
    </row>
    <row r="35" spans="1:7" ht="51.75" thickBot="1" x14ac:dyDescent="0.3">
      <c r="A35" s="40" t="s">
        <v>155</v>
      </c>
      <c r="B35" s="50">
        <v>1.05010500100001E+16</v>
      </c>
      <c r="C35" s="41">
        <v>0</v>
      </c>
      <c r="D35" s="43">
        <v>5.28</v>
      </c>
      <c r="E35" s="44">
        <v>0.3</v>
      </c>
      <c r="F35" s="46"/>
      <c r="G35" s="68" t="s">
        <v>271</v>
      </c>
    </row>
    <row r="36" spans="1:7" ht="26.25" thickBot="1" x14ac:dyDescent="0.3">
      <c r="A36" s="40" t="s">
        <v>156</v>
      </c>
      <c r="B36" s="50">
        <v>1.05020000200001E+16</v>
      </c>
      <c r="C36" s="41">
        <v>0</v>
      </c>
      <c r="D36" s="43">
        <v>4224.09</v>
      </c>
      <c r="E36" s="44">
        <v>-274.16000000000003</v>
      </c>
      <c r="F36" s="46"/>
      <c r="G36" s="68">
        <f t="shared" si="0"/>
        <v>-1540.7389845345783</v>
      </c>
    </row>
    <row r="37" spans="1:7" ht="26.25" thickBot="1" x14ac:dyDescent="0.3">
      <c r="A37" s="40" t="s">
        <v>156</v>
      </c>
      <c r="B37" s="50">
        <v>1.05020100200001E+16</v>
      </c>
      <c r="C37" s="41">
        <v>0</v>
      </c>
      <c r="D37" s="43">
        <v>4224.09</v>
      </c>
      <c r="E37" s="44">
        <v>-274.16000000000003</v>
      </c>
      <c r="F37" s="46"/>
      <c r="G37" s="68">
        <f t="shared" si="0"/>
        <v>-1540.7389845345783</v>
      </c>
    </row>
    <row r="38" spans="1:7" ht="15.75" thickBot="1" x14ac:dyDescent="0.3">
      <c r="A38" s="40" t="s">
        <v>157</v>
      </c>
      <c r="B38" s="50">
        <v>1.05030000100001E+16</v>
      </c>
      <c r="C38" s="43">
        <v>9800</v>
      </c>
      <c r="D38" s="43">
        <v>9828</v>
      </c>
      <c r="E38" s="44">
        <v>8652</v>
      </c>
      <c r="F38" s="46">
        <f t="shared" si="1"/>
        <v>100.28571428571429</v>
      </c>
      <c r="G38" s="68">
        <f t="shared" si="0"/>
        <v>113.59223300970874</v>
      </c>
    </row>
    <row r="39" spans="1:7" ht="15.75" thickBot="1" x14ac:dyDescent="0.3">
      <c r="A39" s="40" t="s">
        <v>157</v>
      </c>
      <c r="B39" s="50">
        <v>1.05030100100001E+16</v>
      </c>
      <c r="C39" s="43">
        <v>9800</v>
      </c>
      <c r="D39" s="43">
        <v>9828</v>
      </c>
      <c r="E39" s="44">
        <v>8652</v>
      </c>
      <c r="F39" s="46">
        <f t="shared" si="1"/>
        <v>100.28571428571429</v>
      </c>
      <c r="G39" s="68">
        <f t="shared" si="0"/>
        <v>113.59223300970874</v>
      </c>
    </row>
    <row r="40" spans="1:7" ht="26.25" thickBot="1" x14ac:dyDescent="0.3">
      <c r="A40" s="40" t="s">
        <v>158</v>
      </c>
      <c r="B40" s="50">
        <v>1.05040000200001E+16</v>
      </c>
      <c r="C40" s="43">
        <v>386000</v>
      </c>
      <c r="D40" s="43">
        <v>347758</v>
      </c>
      <c r="E40" s="44">
        <v>118126.61</v>
      </c>
      <c r="F40" s="46">
        <f t="shared" si="1"/>
        <v>90.092746113989648</v>
      </c>
      <c r="G40" s="68">
        <f t="shared" si="0"/>
        <v>294.39429439310925</v>
      </c>
    </row>
    <row r="41" spans="1:7" ht="51.75" thickBot="1" x14ac:dyDescent="0.3">
      <c r="A41" s="40" t="s">
        <v>159</v>
      </c>
      <c r="B41" s="50">
        <v>1.05040200200001E+16</v>
      </c>
      <c r="C41" s="43">
        <v>386000</v>
      </c>
      <c r="D41" s="43">
        <v>347758</v>
      </c>
      <c r="E41" s="44">
        <v>118126.61</v>
      </c>
      <c r="F41" s="46">
        <f t="shared" si="1"/>
        <v>90.092746113989648</v>
      </c>
      <c r="G41" s="68">
        <f t="shared" si="0"/>
        <v>294.39429439310925</v>
      </c>
    </row>
    <row r="42" spans="1:7" ht="15.75" thickBot="1" x14ac:dyDescent="0.3">
      <c r="A42" s="40" t="s">
        <v>160</v>
      </c>
      <c r="B42" s="50">
        <v>1.08E+16</v>
      </c>
      <c r="C42" s="43">
        <v>385000</v>
      </c>
      <c r="D42" s="43">
        <v>508399.12</v>
      </c>
      <c r="E42" s="44">
        <v>310086.13</v>
      </c>
      <c r="F42" s="46">
        <f t="shared" si="1"/>
        <v>132.05171948051947</v>
      </c>
      <c r="G42" s="68">
        <f t="shared" si="0"/>
        <v>163.95416331585034</v>
      </c>
    </row>
    <row r="43" spans="1:7" ht="39" thickBot="1" x14ac:dyDescent="0.3">
      <c r="A43" s="40" t="s">
        <v>161</v>
      </c>
      <c r="B43" s="50">
        <v>1.08030000100001E+16</v>
      </c>
      <c r="C43" s="43">
        <v>385000</v>
      </c>
      <c r="D43" s="43">
        <v>508399.12</v>
      </c>
      <c r="E43" s="44">
        <v>310086.13</v>
      </c>
      <c r="F43" s="46">
        <f t="shared" si="1"/>
        <v>132.05171948051947</v>
      </c>
      <c r="G43" s="68">
        <f t="shared" si="0"/>
        <v>163.95416331585034</v>
      </c>
    </row>
    <row r="44" spans="1:7" ht="64.5" thickBot="1" x14ac:dyDescent="0.3">
      <c r="A44" s="40" t="s">
        <v>162</v>
      </c>
      <c r="B44" s="50">
        <v>1.08030100100001E+16</v>
      </c>
      <c r="C44" s="43">
        <v>385000</v>
      </c>
      <c r="D44" s="43">
        <v>508399.12</v>
      </c>
      <c r="E44" s="44">
        <v>310086.13</v>
      </c>
      <c r="F44" s="46">
        <f t="shared" si="1"/>
        <v>132.05171948051947</v>
      </c>
      <c r="G44" s="68">
        <f t="shared" si="0"/>
        <v>163.95416331585034</v>
      </c>
    </row>
    <row r="45" spans="1:7" ht="39" thickBot="1" x14ac:dyDescent="0.3">
      <c r="A45" s="40" t="s">
        <v>163</v>
      </c>
      <c r="B45" s="50">
        <v>1.09E+16</v>
      </c>
      <c r="C45" s="41">
        <v>0</v>
      </c>
      <c r="D45" s="43">
        <v>23.12</v>
      </c>
      <c r="E45" s="44"/>
      <c r="F45" s="46"/>
      <c r="G45" s="68"/>
    </row>
    <row r="46" spans="1:7" ht="26.25" thickBot="1" x14ac:dyDescent="0.3">
      <c r="A46" s="40" t="s">
        <v>164</v>
      </c>
      <c r="B46" s="50">
        <v>1.09070000000001E+16</v>
      </c>
      <c r="C46" s="41">
        <v>0</v>
      </c>
      <c r="D46" s="43">
        <v>23.12</v>
      </c>
      <c r="E46" s="44"/>
      <c r="F46" s="46"/>
      <c r="G46" s="68"/>
    </row>
    <row r="47" spans="1:7" ht="15.75" thickBot="1" x14ac:dyDescent="0.3">
      <c r="A47" s="40" t="s">
        <v>165</v>
      </c>
      <c r="B47" s="50">
        <v>1.09070500000001E+16</v>
      </c>
      <c r="C47" s="41">
        <v>0</v>
      </c>
      <c r="D47" s="43">
        <v>23.12</v>
      </c>
      <c r="E47" s="44"/>
      <c r="F47" s="46"/>
      <c r="G47" s="68"/>
    </row>
    <row r="48" spans="1:7" ht="39" thickBot="1" x14ac:dyDescent="0.3">
      <c r="A48" s="40" t="s">
        <v>166</v>
      </c>
      <c r="B48" s="50">
        <v>1.09070530500001E+16</v>
      </c>
      <c r="C48" s="41">
        <v>0</v>
      </c>
      <c r="D48" s="43">
        <v>23.12</v>
      </c>
      <c r="E48" s="44"/>
      <c r="F48" s="46"/>
      <c r="G48" s="68"/>
    </row>
    <row r="49" spans="1:7" ht="51.75" thickBot="1" x14ac:dyDescent="0.3">
      <c r="A49" s="40" t="s">
        <v>167</v>
      </c>
      <c r="B49" s="50">
        <v>1.11E+16</v>
      </c>
      <c r="C49" s="43">
        <v>616907</v>
      </c>
      <c r="D49" s="43">
        <v>649927.31999999995</v>
      </c>
      <c r="E49" s="44">
        <v>205702.51</v>
      </c>
      <c r="F49" s="46">
        <f t="shared" si="1"/>
        <v>105.35256043455496</v>
      </c>
      <c r="G49" s="68">
        <f t="shared" si="0"/>
        <v>315.95497789501934</v>
      </c>
    </row>
    <row r="50" spans="1:7" ht="115.5" thickBot="1" x14ac:dyDescent="0.3">
      <c r="A50" s="40" t="s">
        <v>168</v>
      </c>
      <c r="B50" s="50">
        <v>1.11050000000001E+16</v>
      </c>
      <c r="C50" s="43">
        <v>616907</v>
      </c>
      <c r="D50" s="43">
        <v>649927.31999999995</v>
      </c>
      <c r="E50" s="44">
        <v>205702.51</v>
      </c>
      <c r="F50" s="46">
        <f t="shared" si="1"/>
        <v>105.35256043455496</v>
      </c>
      <c r="G50" s="68">
        <f t="shared" si="0"/>
        <v>315.95497789501934</v>
      </c>
    </row>
    <row r="51" spans="1:7" ht="77.25" thickBot="1" x14ac:dyDescent="0.3">
      <c r="A51" s="40" t="s">
        <v>169</v>
      </c>
      <c r="B51" s="50">
        <v>1.11050100000001E+16</v>
      </c>
      <c r="C51" s="43">
        <v>116300</v>
      </c>
      <c r="D51" s="43">
        <v>166029.85</v>
      </c>
      <c r="E51" s="44">
        <v>100309.96</v>
      </c>
      <c r="F51" s="46">
        <f t="shared" si="1"/>
        <v>142.75997420464316</v>
      </c>
      <c r="G51" s="68">
        <f t="shared" si="0"/>
        <v>165.51681408306811</v>
      </c>
    </row>
    <row r="52" spans="1:7" ht="102.75" thickBot="1" x14ac:dyDescent="0.3">
      <c r="A52" s="40" t="s">
        <v>170</v>
      </c>
      <c r="B52" s="50">
        <v>1.11050130500001E+16</v>
      </c>
      <c r="C52" s="43">
        <v>80000</v>
      </c>
      <c r="D52" s="43">
        <v>47642.92</v>
      </c>
      <c r="E52" s="44">
        <v>72964.77</v>
      </c>
      <c r="F52" s="46">
        <f t="shared" si="1"/>
        <v>59.553650000000005</v>
      </c>
      <c r="G52" s="68">
        <f t="shared" si="0"/>
        <v>65.295785897769562</v>
      </c>
    </row>
    <row r="53" spans="1:7" ht="90" thickBot="1" x14ac:dyDescent="0.3">
      <c r="A53" s="40" t="s">
        <v>171</v>
      </c>
      <c r="B53" s="50">
        <v>1.11050131300001E+16</v>
      </c>
      <c r="C53" s="43">
        <v>36300</v>
      </c>
      <c r="D53" s="43">
        <v>118386.93</v>
      </c>
      <c r="E53" s="44">
        <v>27345.19</v>
      </c>
      <c r="F53" s="46">
        <f t="shared" si="1"/>
        <v>326.13479338842973</v>
      </c>
      <c r="G53" s="68">
        <f t="shared" si="0"/>
        <v>432.93511582841438</v>
      </c>
    </row>
    <row r="54" spans="1:7" ht="102.75" thickBot="1" x14ac:dyDescent="0.3">
      <c r="A54" s="40" t="s">
        <v>172</v>
      </c>
      <c r="B54" s="50">
        <v>1.11050200000001E+16</v>
      </c>
      <c r="C54" s="43">
        <v>150000</v>
      </c>
      <c r="D54" s="43">
        <v>339.54</v>
      </c>
      <c r="E54" s="44">
        <v>0</v>
      </c>
      <c r="F54" s="46">
        <f t="shared" si="1"/>
        <v>0.22636000000000001</v>
      </c>
      <c r="G54" s="68"/>
    </row>
    <row r="55" spans="1:7" ht="90" thickBot="1" x14ac:dyDescent="0.3">
      <c r="A55" s="40" t="s">
        <v>173</v>
      </c>
      <c r="B55" s="50">
        <v>1.11050250500001E+16</v>
      </c>
      <c r="C55" s="43">
        <v>150000</v>
      </c>
      <c r="D55" s="43">
        <v>339.54</v>
      </c>
      <c r="E55" s="44">
        <v>0</v>
      </c>
      <c r="F55" s="46">
        <f t="shared" si="1"/>
        <v>0.22636000000000001</v>
      </c>
      <c r="G55" s="68"/>
    </row>
    <row r="56" spans="1:7" ht="102.75" thickBot="1" x14ac:dyDescent="0.3">
      <c r="A56" s="40" t="s">
        <v>174</v>
      </c>
      <c r="B56" s="50">
        <v>1.11050300000001E+16</v>
      </c>
      <c r="C56" s="43">
        <v>350607</v>
      </c>
      <c r="D56" s="43">
        <v>483557.93</v>
      </c>
      <c r="E56" s="44">
        <v>105392.55</v>
      </c>
      <c r="F56" s="46">
        <f t="shared" si="1"/>
        <v>137.92021551195498</v>
      </c>
      <c r="G56" s="68">
        <f t="shared" si="0"/>
        <v>458.81604534665871</v>
      </c>
    </row>
    <row r="57" spans="1:7" ht="77.25" thickBot="1" x14ac:dyDescent="0.3">
      <c r="A57" s="40" t="s">
        <v>175</v>
      </c>
      <c r="B57" s="50">
        <v>1.11050350500001E+16</v>
      </c>
      <c r="C57" s="43">
        <v>350607</v>
      </c>
      <c r="D57" s="43">
        <v>483557.93</v>
      </c>
      <c r="E57" s="44">
        <v>105392.55</v>
      </c>
      <c r="F57" s="46">
        <f t="shared" si="1"/>
        <v>137.92021551195498</v>
      </c>
      <c r="G57" s="68">
        <f t="shared" si="0"/>
        <v>458.81604534665871</v>
      </c>
    </row>
    <row r="58" spans="1:7" ht="26.25" thickBot="1" x14ac:dyDescent="0.3">
      <c r="A58" s="40" t="s">
        <v>176</v>
      </c>
      <c r="B58" s="50">
        <v>1.12E+16</v>
      </c>
      <c r="C58" s="43">
        <v>7140</v>
      </c>
      <c r="D58" s="43">
        <v>2646.15</v>
      </c>
      <c r="E58" s="44">
        <v>11392.5</v>
      </c>
      <c r="F58" s="46">
        <f t="shared" si="1"/>
        <v>37.060924369747902</v>
      </c>
      <c r="G58" s="68">
        <f t="shared" si="0"/>
        <v>23.227123107307442</v>
      </c>
    </row>
    <row r="59" spans="1:7" ht="26.25" thickBot="1" x14ac:dyDescent="0.3">
      <c r="A59" s="40" t="s">
        <v>177</v>
      </c>
      <c r="B59" s="50">
        <v>1.12010000100001E+16</v>
      </c>
      <c r="C59" s="43">
        <v>7140</v>
      </c>
      <c r="D59" s="43">
        <v>2646.15</v>
      </c>
      <c r="E59" s="44">
        <v>11392.5</v>
      </c>
      <c r="F59" s="46">
        <f t="shared" si="1"/>
        <v>37.060924369747902</v>
      </c>
      <c r="G59" s="68">
        <f t="shared" si="0"/>
        <v>23.227123107307442</v>
      </c>
    </row>
    <row r="60" spans="1:7" ht="39" thickBot="1" x14ac:dyDescent="0.3">
      <c r="A60" s="40" t="s">
        <v>178</v>
      </c>
      <c r="B60" s="50">
        <v>1.12010100100001E+16</v>
      </c>
      <c r="C60" s="43">
        <v>5200</v>
      </c>
      <c r="D60" s="43">
        <v>2196.1999999999998</v>
      </c>
      <c r="E60" s="44">
        <v>3743.14</v>
      </c>
      <c r="F60" s="46">
        <f t="shared" si="1"/>
        <v>42.234615384615381</v>
      </c>
      <c r="G60" s="68">
        <f t="shared" si="0"/>
        <v>58.672665195531025</v>
      </c>
    </row>
    <row r="61" spans="1:7" ht="26.25" thickBot="1" x14ac:dyDescent="0.3">
      <c r="A61" s="40" t="s">
        <v>179</v>
      </c>
      <c r="B61" s="50">
        <v>1.12010300100001E+16</v>
      </c>
      <c r="C61" s="43">
        <v>1680</v>
      </c>
      <c r="D61" s="43">
        <v>0</v>
      </c>
      <c r="E61" s="44">
        <v>1213.9100000000001</v>
      </c>
      <c r="F61" s="46">
        <f t="shared" si="1"/>
        <v>0</v>
      </c>
      <c r="G61" s="68">
        <f t="shared" si="0"/>
        <v>0</v>
      </c>
    </row>
    <row r="62" spans="1:7" ht="26.25" thickBot="1" x14ac:dyDescent="0.3">
      <c r="A62" s="40" t="s">
        <v>180</v>
      </c>
      <c r="B62" s="50">
        <v>1.12010400100001E+16</v>
      </c>
      <c r="C62" s="41">
        <v>260</v>
      </c>
      <c r="D62" s="43">
        <v>449.95</v>
      </c>
      <c r="E62" s="44">
        <v>6435.45</v>
      </c>
      <c r="F62" s="46">
        <f t="shared" si="1"/>
        <v>173.05769230769229</v>
      </c>
      <c r="G62" s="68">
        <f t="shared" si="0"/>
        <v>6.9917410592887839</v>
      </c>
    </row>
    <row r="63" spans="1:7" ht="15.75" thickBot="1" x14ac:dyDescent="0.3">
      <c r="A63" s="40" t="s">
        <v>181</v>
      </c>
      <c r="B63" s="50">
        <v>1.12010410100001E+16</v>
      </c>
      <c r="C63" s="41">
        <v>260</v>
      </c>
      <c r="D63" s="43">
        <v>449.95</v>
      </c>
      <c r="E63" s="44">
        <v>6435.45</v>
      </c>
      <c r="F63" s="46">
        <f t="shared" si="1"/>
        <v>173.05769230769229</v>
      </c>
      <c r="G63" s="68">
        <f t="shared" si="0"/>
        <v>6.9917410592887839</v>
      </c>
    </row>
    <row r="64" spans="1:7" ht="39" thickBot="1" x14ac:dyDescent="0.3">
      <c r="A64" s="40" t="s">
        <v>182</v>
      </c>
      <c r="B64" s="50">
        <v>1.13E+16</v>
      </c>
      <c r="C64" s="43">
        <v>1365796.3</v>
      </c>
      <c r="D64" s="43">
        <v>730136.23</v>
      </c>
      <c r="E64" s="44">
        <v>941194.13</v>
      </c>
      <c r="F64" s="46">
        <f t="shared" si="1"/>
        <v>53.458647530382088</v>
      </c>
      <c r="G64" s="68">
        <f t="shared" si="0"/>
        <v>77.575518878342336</v>
      </c>
    </row>
    <row r="65" spans="1:7" ht="15.75" thickBot="1" x14ac:dyDescent="0.3">
      <c r="A65" s="40" t="s">
        <v>183</v>
      </c>
      <c r="B65" s="50">
        <v>1.13010000000001E+16</v>
      </c>
      <c r="C65" s="43">
        <v>1365796.3</v>
      </c>
      <c r="D65" s="43">
        <v>730136.23</v>
      </c>
      <c r="E65" s="44">
        <v>941194.13</v>
      </c>
      <c r="F65" s="46">
        <f t="shared" si="1"/>
        <v>53.458647530382088</v>
      </c>
      <c r="G65" s="68">
        <f t="shared" si="0"/>
        <v>77.575518878342336</v>
      </c>
    </row>
    <row r="66" spans="1:7" ht="26.25" thickBot="1" x14ac:dyDescent="0.3">
      <c r="A66" s="40" t="s">
        <v>184</v>
      </c>
      <c r="B66" s="50">
        <v>1.13019900000001E+16</v>
      </c>
      <c r="C66" s="43">
        <v>1365796.3</v>
      </c>
      <c r="D66" s="43">
        <v>730136.23</v>
      </c>
      <c r="E66" s="44">
        <v>941194.13</v>
      </c>
      <c r="F66" s="46">
        <f t="shared" si="1"/>
        <v>53.458647530382088</v>
      </c>
      <c r="G66" s="68">
        <f t="shared" si="0"/>
        <v>77.575518878342336</v>
      </c>
    </row>
    <row r="67" spans="1:7" ht="39" thickBot="1" x14ac:dyDescent="0.3">
      <c r="A67" s="40" t="s">
        <v>185</v>
      </c>
      <c r="B67" s="50">
        <v>1.13019950500001E+16</v>
      </c>
      <c r="C67" s="43">
        <v>1365796.3</v>
      </c>
      <c r="D67" s="43">
        <v>730136.23</v>
      </c>
      <c r="E67" s="44">
        <v>941194.13</v>
      </c>
      <c r="F67" s="46">
        <f t="shared" si="1"/>
        <v>53.458647530382088</v>
      </c>
      <c r="G67" s="68">
        <f t="shared" si="0"/>
        <v>77.575518878342336</v>
      </c>
    </row>
    <row r="68" spans="1:7" ht="26.25" thickBot="1" x14ac:dyDescent="0.3">
      <c r="A68" s="40" t="s">
        <v>186</v>
      </c>
      <c r="B68" s="50">
        <v>1.14E+16</v>
      </c>
      <c r="C68" s="43">
        <v>56000</v>
      </c>
      <c r="D68" s="43">
        <v>54861.440000000002</v>
      </c>
      <c r="E68" s="44">
        <v>28234.13</v>
      </c>
      <c r="F68" s="46">
        <f t="shared" si="1"/>
        <v>97.966857142857151</v>
      </c>
      <c r="G68" s="68">
        <f t="shared" si="0"/>
        <v>194.30894452919216</v>
      </c>
    </row>
    <row r="69" spans="1:7" ht="39" thickBot="1" x14ac:dyDescent="0.3">
      <c r="A69" s="40" t="s">
        <v>187</v>
      </c>
      <c r="B69" s="50">
        <v>1.14060000000004E+16</v>
      </c>
      <c r="C69" s="43">
        <v>56000</v>
      </c>
      <c r="D69" s="43">
        <v>54861.440000000002</v>
      </c>
      <c r="E69" s="44">
        <v>28234.13</v>
      </c>
      <c r="F69" s="46">
        <f t="shared" si="1"/>
        <v>97.966857142857151</v>
      </c>
      <c r="G69" s="68">
        <f t="shared" si="0"/>
        <v>194.30894452919216</v>
      </c>
    </row>
    <row r="70" spans="1:7" ht="39" thickBot="1" x14ac:dyDescent="0.3">
      <c r="A70" s="40" t="s">
        <v>188</v>
      </c>
      <c r="B70" s="50">
        <v>1.14060100000004E+16</v>
      </c>
      <c r="C70" s="43">
        <v>56000</v>
      </c>
      <c r="D70" s="43">
        <v>54861.440000000002</v>
      </c>
      <c r="E70" s="44">
        <v>28234.13</v>
      </c>
      <c r="F70" s="46">
        <f t="shared" si="1"/>
        <v>97.966857142857151</v>
      </c>
      <c r="G70" s="68">
        <f t="shared" si="0"/>
        <v>194.30894452919216</v>
      </c>
    </row>
    <row r="71" spans="1:7" ht="64.5" thickBot="1" x14ac:dyDescent="0.3">
      <c r="A71" s="40" t="s">
        <v>189</v>
      </c>
      <c r="B71" s="50">
        <v>1.14060130500004E+16</v>
      </c>
      <c r="C71" s="43">
        <v>10000</v>
      </c>
      <c r="D71" s="43">
        <v>4338.72</v>
      </c>
      <c r="E71" s="44">
        <v>1888.1</v>
      </c>
      <c r="F71" s="46">
        <f t="shared" si="1"/>
        <v>43.387200000000007</v>
      </c>
      <c r="G71" s="68">
        <f t="shared" si="0"/>
        <v>229.79291351093693</v>
      </c>
    </row>
    <row r="72" spans="1:7" ht="51.75" thickBot="1" x14ac:dyDescent="0.3">
      <c r="A72" s="40" t="s">
        <v>190</v>
      </c>
      <c r="B72" s="50">
        <v>1.14060131300004E+16</v>
      </c>
      <c r="C72" s="43">
        <v>46000</v>
      </c>
      <c r="D72" s="43">
        <v>50522.720000000001</v>
      </c>
      <c r="E72" s="44">
        <v>26346.03</v>
      </c>
      <c r="F72" s="46">
        <f t="shared" si="1"/>
        <v>109.83199999999999</v>
      </c>
      <c r="G72" s="68">
        <f t="shared" ref="G72:G78" si="2">D72/E72*100</f>
        <v>191.76597005317311</v>
      </c>
    </row>
    <row r="73" spans="1:7" ht="26.25" thickBot="1" x14ac:dyDescent="0.3">
      <c r="A73" s="40" t="s">
        <v>191</v>
      </c>
      <c r="B73" s="50">
        <v>1.16E+16</v>
      </c>
      <c r="C73" s="43">
        <v>270850</v>
      </c>
      <c r="D73" s="43">
        <v>160492.94</v>
      </c>
      <c r="E73" s="44">
        <v>167088.94</v>
      </c>
      <c r="F73" s="46">
        <f t="shared" si="1"/>
        <v>59.255285213217647</v>
      </c>
      <c r="G73" s="68">
        <f t="shared" si="2"/>
        <v>96.052401792721881</v>
      </c>
    </row>
    <row r="74" spans="1:7" ht="39" thickBot="1" x14ac:dyDescent="0.3">
      <c r="A74" s="40" t="s">
        <v>192</v>
      </c>
      <c r="B74" s="50">
        <v>1.16010000100001E+16</v>
      </c>
      <c r="C74" s="43">
        <v>183600</v>
      </c>
      <c r="D74" s="43">
        <v>132795.13</v>
      </c>
      <c r="E74" s="44">
        <v>98629.67</v>
      </c>
      <c r="F74" s="46">
        <f t="shared" ref="F74:F137" si="3">D74/C74*100</f>
        <v>72.328502178649245</v>
      </c>
      <c r="G74" s="68">
        <f t="shared" si="2"/>
        <v>134.64014428923875</v>
      </c>
    </row>
    <row r="75" spans="1:7" ht="64.5" thickBot="1" x14ac:dyDescent="0.3">
      <c r="A75" s="40" t="s">
        <v>193</v>
      </c>
      <c r="B75" s="50">
        <v>1.16010500100001E+16</v>
      </c>
      <c r="C75" s="43">
        <v>28000</v>
      </c>
      <c r="D75" s="43">
        <v>6375</v>
      </c>
      <c r="E75" s="44">
        <v>26750</v>
      </c>
      <c r="F75" s="46">
        <f t="shared" si="3"/>
        <v>22.767857142857142</v>
      </c>
      <c r="G75" s="68">
        <f t="shared" si="2"/>
        <v>23.831775700934578</v>
      </c>
    </row>
    <row r="76" spans="1:7" ht="90" thickBot="1" x14ac:dyDescent="0.3">
      <c r="A76" s="40" t="s">
        <v>194</v>
      </c>
      <c r="B76" s="50">
        <v>1.16010530100001E+16</v>
      </c>
      <c r="C76" s="43">
        <v>28000</v>
      </c>
      <c r="D76" s="43">
        <v>6375</v>
      </c>
      <c r="E76" s="44">
        <v>26750</v>
      </c>
      <c r="F76" s="46">
        <f t="shared" si="3"/>
        <v>22.767857142857142</v>
      </c>
      <c r="G76" s="68">
        <f t="shared" si="2"/>
        <v>23.831775700934578</v>
      </c>
    </row>
    <row r="77" spans="1:7" ht="90" thickBot="1" x14ac:dyDescent="0.3">
      <c r="A77" s="40" t="s">
        <v>195</v>
      </c>
      <c r="B77" s="50">
        <v>1.16010600100001E+16</v>
      </c>
      <c r="C77" s="43">
        <v>12500</v>
      </c>
      <c r="D77" s="43">
        <v>2500</v>
      </c>
      <c r="E77" s="44">
        <v>5000</v>
      </c>
      <c r="F77" s="46">
        <f t="shared" si="3"/>
        <v>20</v>
      </c>
      <c r="G77" s="68">
        <f t="shared" si="2"/>
        <v>50</v>
      </c>
    </row>
    <row r="78" spans="1:7" ht="128.25" thickBot="1" x14ac:dyDescent="0.3">
      <c r="A78" s="40" t="s">
        <v>196</v>
      </c>
      <c r="B78" s="50">
        <v>1.16010630100001E+16</v>
      </c>
      <c r="C78" s="43">
        <v>12500</v>
      </c>
      <c r="D78" s="43">
        <v>2500</v>
      </c>
      <c r="E78" s="44">
        <v>5000</v>
      </c>
      <c r="F78" s="46">
        <f t="shared" si="3"/>
        <v>20</v>
      </c>
      <c r="G78" s="68">
        <f t="shared" si="2"/>
        <v>50</v>
      </c>
    </row>
    <row r="79" spans="1:7" ht="64.5" thickBot="1" x14ac:dyDescent="0.3">
      <c r="A79" s="40" t="s">
        <v>197</v>
      </c>
      <c r="B79" s="50">
        <v>1.16010700100001E+16</v>
      </c>
      <c r="C79" s="43">
        <v>20000</v>
      </c>
      <c r="D79" s="43">
        <v>1650</v>
      </c>
      <c r="E79" s="44">
        <v>19750</v>
      </c>
      <c r="F79" s="46">
        <f t="shared" si="3"/>
        <v>8.25</v>
      </c>
      <c r="G79" s="46">
        <f>D79/E79*100</f>
        <v>8.3544303797468356</v>
      </c>
    </row>
    <row r="80" spans="1:7" ht="90" thickBot="1" x14ac:dyDescent="0.3">
      <c r="A80" s="40" t="s">
        <v>198</v>
      </c>
      <c r="B80" s="50">
        <v>1.16010730100001E+16</v>
      </c>
      <c r="C80" s="43">
        <v>20000</v>
      </c>
      <c r="D80" s="43">
        <v>1650</v>
      </c>
      <c r="E80" s="44">
        <v>19750</v>
      </c>
      <c r="F80" s="46">
        <f t="shared" si="3"/>
        <v>8.25</v>
      </c>
      <c r="G80" s="46">
        <f>D79/E79*100</f>
        <v>8.3544303797468356</v>
      </c>
    </row>
    <row r="81" spans="1:7" ht="90" thickBot="1" x14ac:dyDescent="0.3">
      <c r="A81" s="40" t="s">
        <v>199</v>
      </c>
      <c r="B81" s="50">
        <v>1.16010800100001E+16</v>
      </c>
      <c r="C81" s="43">
        <v>17000</v>
      </c>
      <c r="D81" s="43">
        <v>17000</v>
      </c>
      <c r="E81" s="44">
        <v>1000</v>
      </c>
      <c r="F81" s="46">
        <f t="shared" si="3"/>
        <v>100</v>
      </c>
      <c r="G81" s="46">
        <f>D80/E80*100</f>
        <v>8.3544303797468356</v>
      </c>
    </row>
    <row r="82" spans="1:7" ht="115.5" thickBot="1" x14ac:dyDescent="0.3">
      <c r="A82" s="40" t="s">
        <v>200</v>
      </c>
      <c r="B82" s="50">
        <v>1.16010830100001E+16</v>
      </c>
      <c r="C82" s="43">
        <v>17000</v>
      </c>
      <c r="D82" s="43">
        <v>17000</v>
      </c>
      <c r="E82" s="44">
        <v>1000</v>
      </c>
      <c r="F82" s="46">
        <f t="shared" si="3"/>
        <v>100</v>
      </c>
      <c r="G82" s="46" t="s">
        <v>272</v>
      </c>
    </row>
    <row r="83" spans="1:7" ht="77.25" thickBot="1" x14ac:dyDescent="0.3">
      <c r="A83" s="40" t="s">
        <v>201</v>
      </c>
      <c r="B83" s="50">
        <v>1.16010900100001E+16</v>
      </c>
      <c r="C83" s="43">
        <v>2000</v>
      </c>
      <c r="D83" s="43">
        <v>0</v>
      </c>
      <c r="E83" s="44">
        <v>2000</v>
      </c>
      <c r="F83" s="46">
        <f t="shared" si="3"/>
        <v>0</v>
      </c>
      <c r="G83" s="46" t="s">
        <v>272</v>
      </c>
    </row>
    <row r="84" spans="1:7" ht="102.75" thickBot="1" x14ac:dyDescent="0.3">
      <c r="A84" s="40" t="s">
        <v>202</v>
      </c>
      <c r="B84" s="50">
        <v>1.16010930100001E+16</v>
      </c>
      <c r="C84" s="43">
        <v>2000</v>
      </c>
      <c r="D84" s="43">
        <v>0</v>
      </c>
      <c r="E84" s="44">
        <v>2000</v>
      </c>
      <c r="F84" s="46">
        <f t="shared" si="3"/>
        <v>0</v>
      </c>
      <c r="G84" s="46">
        <f>D84/E84*100</f>
        <v>0</v>
      </c>
    </row>
    <row r="85" spans="1:7" ht="90" thickBot="1" x14ac:dyDescent="0.3">
      <c r="A85" s="40" t="s">
        <v>203</v>
      </c>
      <c r="B85" s="50">
        <v>1.16011400100001E+16</v>
      </c>
      <c r="C85" s="43">
        <v>26200</v>
      </c>
      <c r="D85" s="43">
        <v>26000</v>
      </c>
      <c r="E85" s="44">
        <v>1130</v>
      </c>
      <c r="F85" s="46">
        <f t="shared" si="3"/>
        <v>99.236641221374043</v>
      </c>
      <c r="G85" s="46">
        <f t="shared" ref="G85:G94" si="4">D85/E85*100</f>
        <v>2300.8849557522121</v>
      </c>
    </row>
    <row r="86" spans="1:7" ht="115.5" thickBot="1" x14ac:dyDescent="0.3">
      <c r="A86" s="40" t="s">
        <v>204</v>
      </c>
      <c r="B86" s="50">
        <v>1.16011430100001E+16</v>
      </c>
      <c r="C86" s="43">
        <v>26200</v>
      </c>
      <c r="D86" s="43">
        <v>26000</v>
      </c>
      <c r="E86" s="44">
        <v>1130</v>
      </c>
      <c r="F86" s="46">
        <f t="shared" si="3"/>
        <v>99.236641221374043</v>
      </c>
      <c r="G86" s="46">
        <f t="shared" si="4"/>
        <v>2300.8849557522121</v>
      </c>
    </row>
    <row r="87" spans="1:7" ht="102.75" thickBot="1" x14ac:dyDescent="0.3">
      <c r="A87" s="40" t="s">
        <v>205</v>
      </c>
      <c r="B87" s="50">
        <v>1.16011500100001E+16</v>
      </c>
      <c r="C87" s="41">
        <v>300</v>
      </c>
      <c r="D87" s="43">
        <v>450</v>
      </c>
      <c r="E87" s="44"/>
      <c r="F87" s="46">
        <f t="shared" si="3"/>
        <v>150</v>
      </c>
      <c r="G87" s="46"/>
    </row>
    <row r="88" spans="1:7" ht="166.5" thickBot="1" x14ac:dyDescent="0.3">
      <c r="A88" s="40" t="s">
        <v>206</v>
      </c>
      <c r="B88" s="50">
        <v>1.16011530100001E+16</v>
      </c>
      <c r="C88" s="41">
        <v>300</v>
      </c>
      <c r="D88" s="43">
        <v>450</v>
      </c>
      <c r="E88" s="44"/>
      <c r="F88" s="46">
        <f t="shared" si="3"/>
        <v>150</v>
      </c>
      <c r="G88" s="46"/>
    </row>
    <row r="89" spans="1:7" ht="77.25" thickBot="1" x14ac:dyDescent="0.3">
      <c r="A89" s="40" t="s">
        <v>207</v>
      </c>
      <c r="B89" s="50">
        <v>1.16011700100001E+16</v>
      </c>
      <c r="C89" s="43">
        <v>3750</v>
      </c>
      <c r="D89" s="43">
        <v>2992.92</v>
      </c>
      <c r="E89" s="44">
        <v>2929.22</v>
      </c>
      <c r="F89" s="46">
        <f t="shared" si="3"/>
        <v>79.811199999999999</v>
      </c>
      <c r="G89" s="46">
        <f t="shared" si="4"/>
        <v>102.17464034794246</v>
      </c>
    </row>
    <row r="90" spans="1:7" ht="102.75" thickBot="1" x14ac:dyDescent="0.3">
      <c r="A90" s="40" t="s">
        <v>208</v>
      </c>
      <c r="B90" s="50">
        <v>1.16011730100001E+16</v>
      </c>
      <c r="C90" s="43">
        <v>3750</v>
      </c>
      <c r="D90" s="43">
        <v>2992.92</v>
      </c>
      <c r="E90" s="44">
        <v>2929.22</v>
      </c>
      <c r="F90" s="46">
        <f t="shared" si="3"/>
        <v>79.811199999999999</v>
      </c>
      <c r="G90" s="46">
        <f t="shared" si="4"/>
        <v>102.17464034794246</v>
      </c>
    </row>
    <row r="91" spans="1:7" ht="64.5" thickBot="1" x14ac:dyDescent="0.3">
      <c r="A91" s="40" t="s">
        <v>209</v>
      </c>
      <c r="B91" s="50">
        <v>1.16011900100001E+16</v>
      </c>
      <c r="C91" s="43">
        <v>15000</v>
      </c>
      <c r="D91" s="43">
        <v>11254.81</v>
      </c>
      <c r="E91" s="44">
        <v>16220.45</v>
      </c>
      <c r="F91" s="46">
        <f t="shared" si="3"/>
        <v>75.032066666666665</v>
      </c>
      <c r="G91" s="46">
        <f t="shared" si="4"/>
        <v>69.386545995949561</v>
      </c>
    </row>
    <row r="92" spans="1:7" ht="90" thickBot="1" x14ac:dyDescent="0.3">
      <c r="A92" s="40" t="s">
        <v>210</v>
      </c>
      <c r="B92" s="50">
        <v>1.16011930100001E+16</v>
      </c>
      <c r="C92" s="43">
        <v>15000</v>
      </c>
      <c r="D92" s="43">
        <v>11254.81</v>
      </c>
      <c r="E92" s="44">
        <v>16220.45</v>
      </c>
      <c r="F92" s="46">
        <f t="shared" si="3"/>
        <v>75.032066666666665</v>
      </c>
      <c r="G92" s="46">
        <f t="shared" si="4"/>
        <v>69.386545995949561</v>
      </c>
    </row>
    <row r="93" spans="1:7" ht="77.25" thickBot="1" x14ac:dyDescent="0.3">
      <c r="A93" s="40" t="s">
        <v>211</v>
      </c>
      <c r="B93" s="50">
        <v>1.16012000100001E+16</v>
      </c>
      <c r="C93" s="43">
        <v>58850</v>
      </c>
      <c r="D93" s="43">
        <v>64572.4</v>
      </c>
      <c r="E93" s="44">
        <v>23850</v>
      </c>
      <c r="F93" s="46">
        <f t="shared" si="3"/>
        <v>109.72370433305012</v>
      </c>
      <c r="G93" s="46">
        <f t="shared" si="4"/>
        <v>270.74381551362683</v>
      </c>
    </row>
    <row r="94" spans="1:7" ht="102" x14ac:dyDescent="0.25">
      <c r="A94" s="45" t="s">
        <v>212</v>
      </c>
      <c r="B94" s="74">
        <v>1.16012030100001E+16</v>
      </c>
      <c r="C94" s="75">
        <v>58850</v>
      </c>
      <c r="D94" s="75">
        <v>64572.4</v>
      </c>
      <c r="E94" s="70">
        <v>23850</v>
      </c>
      <c r="F94" s="71">
        <f t="shared" si="3"/>
        <v>109.72370433305012</v>
      </c>
      <c r="G94" s="71">
        <f t="shared" si="4"/>
        <v>270.74381551362683</v>
      </c>
    </row>
    <row r="95" spans="1:7" x14ac:dyDescent="0.25">
      <c r="A95" s="76" t="s">
        <v>213</v>
      </c>
      <c r="B95" s="77">
        <v>1.16020000200001E+16</v>
      </c>
      <c r="C95" s="78">
        <v>0</v>
      </c>
      <c r="D95" s="79">
        <v>3000</v>
      </c>
      <c r="E95" s="72">
        <v>29021.7</v>
      </c>
      <c r="F95" s="73">
        <v>0</v>
      </c>
      <c r="G95" s="71"/>
    </row>
    <row r="96" spans="1:7" x14ac:dyDescent="0.25">
      <c r="A96" s="76"/>
      <c r="B96" s="77"/>
      <c r="C96" s="78"/>
      <c r="D96" s="79"/>
      <c r="E96" s="72"/>
      <c r="F96" s="80"/>
      <c r="G96" s="71"/>
    </row>
    <row r="97" spans="1:7" x14ac:dyDescent="0.25">
      <c r="A97" s="76"/>
      <c r="B97" s="77"/>
      <c r="C97" s="78"/>
      <c r="D97" s="79"/>
      <c r="E97" s="72"/>
      <c r="F97" s="80"/>
      <c r="G97" s="71"/>
    </row>
    <row r="98" spans="1:7" x14ac:dyDescent="0.25">
      <c r="A98" s="76"/>
      <c r="B98" s="77"/>
      <c r="C98" s="78"/>
      <c r="D98" s="79"/>
      <c r="E98" s="72"/>
      <c r="F98" s="80"/>
      <c r="G98" s="71">
        <v>10.34</v>
      </c>
    </row>
    <row r="99" spans="1:7" x14ac:dyDescent="0.25">
      <c r="A99" s="76"/>
      <c r="B99" s="77"/>
      <c r="C99" s="78"/>
      <c r="D99" s="79"/>
      <c r="E99" s="72"/>
      <c r="F99" s="80"/>
      <c r="G99" s="71"/>
    </row>
    <row r="100" spans="1:7" x14ac:dyDescent="0.25">
      <c r="A100" s="76"/>
      <c r="B100" s="77"/>
      <c r="C100" s="78"/>
      <c r="D100" s="79"/>
      <c r="E100" s="72"/>
      <c r="F100" s="80"/>
      <c r="G100" s="71"/>
    </row>
    <row r="101" spans="1:7" x14ac:dyDescent="0.25">
      <c r="A101" s="76"/>
      <c r="B101" s="77"/>
      <c r="C101" s="78"/>
      <c r="D101" s="79"/>
      <c r="E101" s="72"/>
      <c r="F101" s="80"/>
      <c r="G101" s="71"/>
    </row>
    <row r="102" spans="1:7" ht="9" customHeight="1" x14ac:dyDescent="0.25">
      <c r="A102" s="76"/>
      <c r="B102" s="77"/>
      <c r="C102" s="78"/>
      <c r="D102" s="79"/>
      <c r="E102" s="72"/>
      <c r="F102" s="80"/>
      <c r="G102" s="71"/>
    </row>
    <row r="103" spans="1:7" ht="15" hidden="1" customHeight="1" x14ac:dyDescent="0.25">
      <c r="A103" s="76"/>
      <c r="B103" s="77"/>
      <c r="C103" s="78"/>
      <c r="D103" s="79"/>
      <c r="E103" s="72"/>
      <c r="F103" s="80"/>
      <c r="G103" s="71"/>
    </row>
    <row r="104" spans="1:7" ht="15" hidden="1" customHeight="1" x14ac:dyDescent="0.25">
      <c r="A104" s="76"/>
      <c r="B104" s="77"/>
      <c r="C104" s="78"/>
      <c r="D104" s="79"/>
      <c r="E104" s="72"/>
      <c r="F104" s="80"/>
      <c r="G104" s="71"/>
    </row>
    <row r="105" spans="1:7" ht="15" hidden="1" customHeight="1" x14ac:dyDescent="0.25">
      <c r="A105" s="76"/>
      <c r="B105" s="77"/>
      <c r="C105" s="78"/>
      <c r="D105" s="79"/>
      <c r="E105" s="72"/>
      <c r="F105" s="80"/>
      <c r="G105" s="71"/>
    </row>
    <row r="106" spans="1:7" ht="15" hidden="1" customHeight="1" x14ac:dyDescent="0.25">
      <c r="A106" s="76"/>
      <c r="B106" s="77"/>
      <c r="C106" s="78"/>
      <c r="D106" s="79"/>
      <c r="E106" s="72"/>
      <c r="F106" s="80"/>
      <c r="G106" s="71"/>
    </row>
    <row r="107" spans="1:7" ht="15" hidden="1" customHeight="1" x14ac:dyDescent="0.25">
      <c r="A107" s="76"/>
      <c r="B107" s="77"/>
      <c r="C107" s="78"/>
      <c r="D107" s="79"/>
      <c r="E107" s="72"/>
      <c r="F107" s="80"/>
      <c r="G107" s="71"/>
    </row>
    <row r="108" spans="1:7" ht="15" hidden="1" customHeight="1" x14ac:dyDescent="0.25">
      <c r="A108" s="76"/>
      <c r="B108" s="77"/>
      <c r="C108" s="78"/>
      <c r="D108" s="79"/>
      <c r="E108" s="72"/>
      <c r="F108" s="80"/>
      <c r="G108" s="71"/>
    </row>
    <row r="109" spans="1:7" ht="15" hidden="1" customHeight="1" x14ac:dyDescent="0.25">
      <c r="A109" s="76"/>
      <c r="B109" s="77"/>
      <c r="C109" s="78"/>
      <c r="D109" s="79"/>
      <c r="E109" s="72"/>
      <c r="F109" s="80"/>
      <c r="G109" s="71"/>
    </row>
    <row r="110" spans="1:7" ht="15" hidden="1" customHeight="1" x14ac:dyDescent="0.25">
      <c r="A110" s="76"/>
      <c r="B110" s="77"/>
      <c r="C110" s="78"/>
      <c r="D110" s="79"/>
      <c r="E110" s="72"/>
      <c r="F110" s="80"/>
      <c r="G110" s="71"/>
    </row>
    <row r="111" spans="1:7" ht="15" hidden="1" customHeight="1" x14ac:dyDescent="0.25">
      <c r="A111" s="76"/>
      <c r="B111" s="77"/>
      <c r="C111" s="78"/>
      <c r="D111" s="79"/>
      <c r="E111" s="72"/>
      <c r="F111" s="80"/>
      <c r="G111" s="71"/>
    </row>
    <row r="112" spans="1:7" ht="15" hidden="1" customHeight="1" x14ac:dyDescent="0.25">
      <c r="A112" s="76"/>
      <c r="B112" s="77"/>
      <c r="C112" s="78"/>
      <c r="D112" s="79"/>
      <c r="E112" s="72"/>
      <c r="F112" s="80"/>
      <c r="G112" s="71"/>
    </row>
    <row r="113" spans="1:7" ht="51.75" thickBot="1" x14ac:dyDescent="0.3">
      <c r="A113" s="40" t="s">
        <v>214</v>
      </c>
      <c r="B113" s="50">
        <v>1.16020200200001E+16</v>
      </c>
      <c r="C113" s="41">
        <v>0</v>
      </c>
      <c r="D113" s="43">
        <v>3000</v>
      </c>
      <c r="E113" s="44">
        <v>29021.7</v>
      </c>
      <c r="F113" s="46"/>
      <c r="G113" s="46">
        <v>10.34</v>
      </c>
    </row>
    <row r="114" spans="1:7" ht="26.25" thickBot="1" x14ac:dyDescent="0.3">
      <c r="A114" s="40" t="s">
        <v>215</v>
      </c>
      <c r="B114" s="50">
        <v>1.16100000000001E+16</v>
      </c>
      <c r="C114" s="43">
        <v>57250</v>
      </c>
      <c r="D114" s="43">
        <v>24697.81</v>
      </c>
      <c r="E114" s="44">
        <v>10659.57</v>
      </c>
      <c r="F114" s="46">
        <f t="shared" si="3"/>
        <v>43.140279475982538</v>
      </c>
      <c r="G114" s="46">
        <f>D114/E114*100</f>
        <v>231.6961190742216</v>
      </c>
    </row>
    <row r="115" spans="1:7" ht="90" thickBot="1" x14ac:dyDescent="0.3">
      <c r="A115" s="40" t="s">
        <v>216</v>
      </c>
      <c r="B115" s="50">
        <v>1.16101200000001E+16</v>
      </c>
      <c r="C115" s="43">
        <v>57250</v>
      </c>
      <c r="D115" s="43">
        <v>24697.81</v>
      </c>
      <c r="E115" s="44">
        <v>10659.57</v>
      </c>
      <c r="F115" s="46">
        <f t="shared" si="3"/>
        <v>43.140279475982538</v>
      </c>
      <c r="G115" s="46">
        <f t="shared" ref="G115:G162" si="5">D115/E115*100</f>
        <v>231.6961190742216</v>
      </c>
    </row>
    <row r="116" spans="1:7" ht="77.25" thickBot="1" x14ac:dyDescent="0.3">
      <c r="A116" s="40" t="s">
        <v>217</v>
      </c>
      <c r="B116" s="50">
        <v>1.16101230100001E+16</v>
      </c>
      <c r="C116" s="43">
        <v>57250</v>
      </c>
      <c r="D116" s="43">
        <v>24697.81</v>
      </c>
      <c r="E116" s="44">
        <v>10659.57</v>
      </c>
      <c r="F116" s="46">
        <f t="shared" si="3"/>
        <v>43.140279475982538</v>
      </c>
      <c r="G116" s="46">
        <f t="shared" si="5"/>
        <v>231.6961190742216</v>
      </c>
    </row>
    <row r="117" spans="1:7" ht="26.25" thickBot="1" x14ac:dyDescent="0.3">
      <c r="A117" s="40" t="s">
        <v>218</v>
      </c>
      <c r="B117" s="50">
        <v>1.16110000100001E+16</v>
      </c>
      <c r="C117" s="43">
        <v>30000</v>
      </c>
      <c r="D117" s="43">
        <v>0</v>
      </c>
      <c r="E117" s="44">
        <v>28778</v>
      </c>
      <c r="F117" s="46">
        <f t="shared" si="3"/>
        <v>0</v>
      </c>
      <c r="G117" s="46">
        <f t="shared" si="5"/>
        <v>0</v>
      </c>
    </row>
    <row r="118" spans="1:7" ht="204.75" thickBot="1" x14ac:dyDescent="0.3">
      <c r="A118" s="40" t="s">
        <v>219</v>
      </c>
      <c r="B118" s="50">
        <v>1.16110500100001E+16</v>
      </c>
      <c r="C118" s="43">
        <v>30000</v>
      </c>
      <c r="D118" s="43">
        <v>0</v>
      </c>
      <c r="E118" s="44">
        <v>28778</v>
      </c>
      <c r="F118" s="46">
        <f t="shared" si="3"/>
        <v>0</v>
      </c>
      <c r="G118" s="46">
        <f t="shared" si="5"/>
        <v>0</v>
      </c>
    </row>
    <row r="119" spans="1:7" ht="15.75" thickBot="1" x14ac:dyDescent="0.3">
      <c r="A119" s="40" t="s">
        <v>220</v>
      </c>
      <c r="B119" s="50">
        <v>1.17E+16</v>
      </c>
      <c r="C119" s="43">
        <v>820000</v>
      </c>
      <c r="D119" s="43">
        <v>742614.4</v>
      </c>
      <c r="E119" s="44">
        <v>758168.52</v>
      </c>
      <c r="F119" s="46">
        <f t="shared" si="3"/>
        <v>90.562731707317084</v>
      </c>
      <c r="G119" s="46">
        <f t="shared" si="5"/>
        <v>97.94846137900845</v>
      </c>
    </row>
    <row r="120" spans="1:7" ht="15.75" thickBot="1" x14ac:dyDescent="0.3">
      <c r="A120" s="40" t="s">
        <v>221</v>
      </c>
      <c r="B120" s="50">
        <v>1.17050000000001E+16</v>
      </c>
      <c r="C120" s="43">
        <v>820000</v>
      </c>
      <c r="D120" s="43">
        <v>742614.4</v>
      </c>
      <c r="E120" s="44">
        <v>758168.52</v>
      </c>
      <c r="F120" s="46">
        <f t="shared" si="3"/>
        <v>90.562731707317084</v>
      </c>
      <c r="G120" s="46">
        <f t="shared" si="5"/>
        <v>97.94846137900845</v>
      </c>
    </row>
    <row r="121" spans="1:7" ht="26.25" thickBot="1" x14ac:dyDescent="0.3">
      <c r="A121" s="40" t="s">
        <v>222</v>
      </c>
      <c r="B121" s="50">
        <v>1.17050500500001E+16</v>
      </c>
      <c r="C121" s="43">
        <v>820000</v>
      </c>
      <c r="D121" s="43">
        <v>742614.4</v>
      </c>
      <c r="E121" s="44">
        <v>758168.52</v>
      </c>
      <c r="F121" s="46">
        <f t="shared" si="3"/>
        <v>90.562731707317084</v>
      </c>
      <c r="G121" s="46">
        <f t="shared" si="5"/>
        <v>97.94846137900845</v>
      </c>
    </row>
    <row r="122" spans="1:7" ht="15.75" thickBot="1" x14ac:dyDescent="0.3">
      <c r="A122" s="40" t="s">
        <v>223</v>
      </c>
      <c r="B122" s="50">
        <v>2E+16</v>
      </c>
      <c r="C122" s="43">
        <v>163579270.31</v>
      </c>
      <c r="D122" s="43">
        <v>109351962.16</v>
      </c>
      <c r="E122" s="44">
        <v>97245652.090000004</v>
      </c>
      <c r="F122" s="46">
        <f t="shared" si="3"/>
        <v>66.849523141145255</v>
      </c>
      <c r="G122" s="46">
        <f t="shared" si="5"/>
        <v>112.44920447321975</v>
      </c>
    </row>
    <row r="123" spans="1:7" ht="39" thickBot="1" x14ac:dyDescent="0.3">
      <c r="A123" s="40" t="s">
        <v>224</v>
      </c>
      <c r="B123" s="50">
        <v>2.02E+16</v>
      </c>
      <c r="C123" s="43">
        <v>163691758.65000001</v>
      </c>
      <c r="D123" s="43">
        <v>109464450.5</v>
      </c>
      <c r="E123" s="44">
        <v>97195652.090000004</v>
      </c>
      <c r="F123" s="46">
        <f t="shared" si="3"/>
        <v>66.872304019931178</v>
      </c>
      <c r="G123" s="46">
        <f t="shared" si="5"/>
        <v>112.62278522360188</v>
      </c>
    </row>
    <row r="124" spans="1:7" ht="26.25" thickBot="1" x14ac:dyDescent="0.3">
      <c r="A124" s="40" t="s">
        <v>225</v>
      </c>
      <c r="B124" s="50">
        <v>2.02100000000001E+16</v>
      </c>
      <c r="C124" s="43">
        <v>76324983.450000003</v>
      </c>
      <c r="D124" s="43">
        <v>56744508.450000003</v>
      </c>
      <c r="E124" s="44">
        <v>54581798.039999999</v>
      </c>
      <c r="F124" s="46">
        <f t="shared" si="3"/>
        <v>74.345916481164991</v>
      </c>
      <c r="G124" s="46">
        <f t="shared" si="5"/>
        <v>103.96232899549236</v>
      </c>
    </row>
    <row r="125" spans="1:7" ht="26.25" thickBot="1" x14ac:dyDescent="0.3">
      <c r="A125" s="40" t="s">
        <v>226</v>
      </c>
      <c r="B125" s="50">
        <v>2.02150010000001E+16</v>
      </c>
      <c r="C125" s="43">
        <v>58645400</v>
      </c>
      <c r="D125" s="43">
        <v>43984052</v>
      </c>
      <c r="E125" s="44">
        <v>42090002</v>
      </c>
      <c r="F125" s="46">
        <f t="shared" si="3"/>
        <v>75.000003410327153</v>
      </c>
      <c r="G125" s="46">
        <f t="shared" si="5"/>
        <v>104.49999978617251</v>
      </c>
    </row>
    <row r="126" spans="1:7" ht="51.75" thickBot="1" x14ac:dyDescent="0.3">
      <c r="A126" s="40" t="s">
        <v>227</v>
      </c>
      <c r="B126" s="50">
        <v>2.02150010500001E+16</v>
      </c>
      <c r="C126" s="43">
        <v>58645400</v>
      </c>
      <c r="D126" s="43">
        <v>43984052</v>
      </c>
      <c r="E126" s="44">
        <v>42090002</v>
      </c>
      <c r="F126" s="46">
        <f t="shared" si="3"/>
        <v>75.000003410327153</v>
      </c>
      <c r="G126" s="46">
        <f t="shared" si="5"/>
        <v>104.49999978617251</v>
      </c>
    </row>
    <row r="127" spans="1:7" ht="26.25" thickBot="1" x14ac:dyDescent="0.3">
      <c r="A127" s="40" t="s">
        <v>228</v>
      </c>
      <c r="B127" s="50">
        <v>2.02150020000001E+16</v>
      </c>
      <c r="C127" s="43">
        <v>17679583.449999999</v>
      </c>
      <c r="D127" s="43">
        <v>12760456.449999999</v>
      </c>
      <c r="E127" s="44">
        <v>12491796.039999999</v>
      </c>
      <c r="F127" s="46">
        <f t="shared" si="3"/>
        <v>72.176227941614769</v>
      </c>
      <c r="G127" s="46">
        <f t="shared" si="5"/>
        <v>102.15069481714016</v>
      </c>
    </row>
    <row r="128" spans="1:7" ht="39" thickBot="1" x14ac:dyDescent="0.3">
      <c r="A128" s="40" t="s">
        <v>229</v>
      </c>
      <c r="B128" s="50">
        <v>2.02150020500001E+16</v>
      </c>
      <c r="C128" s="43">
        <v>17679583.449999999</v>
      </c>
      <c r="D128" s="43">
        <v>12760456.449999999</v>
      </c>
      <c r="E128" s="44">
        <v>12491796.039999999</v>
      </c>
      <c r="F128" s="46">
        <f t="shared" si="3"/>
        <v>72.176227941614769</v>
      </c>
      <c r="G128" s="46">
        <f t="shared" si="5"/>
        <v>102.15069481714016</v>
      </c>
    </row>
    <row r="129" spans="1:7" ht="39" thickBot="1" x14ac:dyDescent="0.3">
      <c r="A129" s="40" t="s">
        <v>230</v>
      </c>
      <c r="B129" s="50">
        <v>2.02200000000001E+16</v>
      </c>
      <c r="C129" s="43">
        <v>46761485.329999998</v>
      </c>
      <c r="D129" s="43">
        <v>21684496.859999999</v>
      </c>
      <c r="E129" s="44">
        <v>13302624.789999999</v>
      </c>
      <c r="F129" s="46">
        <f t="shared" si="3"/>
        <v>46.372557900953232</v>
      </c>
      <c r="G129" s="46">
        <f t="shared" si="5"/>
        <v>163.0091594878397</v>
      </c>
    </row>
    <row r="130" spans="1:7" ht="77.25" thickBot="1" x14ac:dyDescent="0.3">
      <c r="A130" s="40" t="s">
        <v>231</v>
      </c>
      <c r="B130" s="50">
        <v>2.02200410000001E+16</v>
      </c>
      <c r="C130" s="43">
        <v>2809151.2</v>
      </c>
      <c r="D130" s="43">
        <v>2809151.2</v>
      </c>
      <c r="E130" s="44">
        <v>2809151.2</v>
      </c>
      <c r="F130" s="46">
        <f t="shared" si="3"/>
        <v>100</v>
      </c>
      <c r="G130" s="46">
        <f t="shared" si="5"/>
        <v>100</v>
      </c>
    </row>
    <row r="131" spans="1:7" ht="77.25" thickBot="1" x14ac:dyDescent="0.3">
      <c r="A131" s="40" t="s">
        <v>232</v>
      </c>
      <c r="B131" s="50">
        <v>2.02200410500001E+16</v>
      </c>
      <c r="C131" s="43">
        <v>2809151.2</v>
      </c>
      <c r="D131" s="43">
        <v>2809151.2</v>
      </c>
      <c r="E131" s="44">
        <v>2809151.2</v>
      </c>
      <c r="F131" s="46">
        <f t="shared" si="3"/>
        <v>100</v>
      </c>
      <c r="G131" s="46">
        <f t="shared" si="5"/>
        <v>100</v>
      </c>
    </row>
    <row r="132" spans="1:7" ht="64.5" thickBot="1" x14ac:dyDescent="0.3">
      <c r="A132" s="40" t="s">
        <v>233</v>
      </c>
      <c r="B132" s="50">
        <v>2.02253040000001E+16</v>
      </c>
      <c r="C132" s="43">
        <v>1945417.5</v>
      </c>
      <c r="D132" s="43">
        <v>1204680.58</v>
      </c>
      <c r="E132" s="44">
        <v>895340.25</v>
      </c>
      <c r="F132" s="46">
        <f t="shared" si="3"/>
        <v>61.924012711924306</v>
      </c>
      <c r="G132" s="46">
        <f t="shared" si="5"/>
        <v>134.55003056100742</v>
      </c>
    </row>
    <row r="133" spans="1:7" ht="77.25" thickBot="1" x14ac:dyDescent="0.3">
      <c r="A133" s="40" t="s">
        <v>234</v>
      </c>
      <c r="B133" s="50">
        <v>2.02253040500001E+16</v>
      </c>
      <c r="C133" s="43">
        <v>1945417.5</v>
      </c>
      <c r="D133" s="43">
        <v>1204680.58</v>
      </c>
      <c r="E133" s="44">
        <v>895340.25</v>
      </c>
      <c r="F133" s="46">
        <f t="shared" si="3"/>
        <v>61.924012711924306</v>
      </c>
      <c r="G133" s="46">
        <f t="shared" si="5"/>
        <v>134.55003056100742</v>
      </c>
    </row>
    <row r="134" spans="1:7" ht="39" thickBot="1" x14ac:dyDescent="0.3">
      <c r="A134" s="40" t="s">
        <v>235</v>
      </c>
      <c r="B134" s="50">
        <v>2.02254970000001E+16</v>
      </c>
      <c r="C134" s="43">
        <v>431484.64</v>
      </c>
      <c r="D134" s="43">
        <v>431484.64</v>
      </c>
      <c r="E134" s="44"/>
      <c r="F134" s="46">
        <f t="shared" si="3"/>
        <v>100</v>
      </c>
      <c r="G134" s="46"/>
    </row>
    <row r="135" spans="1:7" ht="39" thickBot="1" x14ac:dyDescent="0.3">
      <c r="A135" s="40" t="s">
        <v>236</v>
      </c>
      <c r="B135" s="50">
        <v>2.02254970500001E+16</v>
      </c>
      <c r="C135" s="43">
        <v>431484.64</v>
      </c>
      <c r="D135" s="43">
        <v>431484.64</v>
      </c>
      <c r="E135" s="44"/>
      <c r="F135" s="46">
        <f t="shared" si="3"/>
        <v>100</v>
      </c>
      <c r="G135" s="46"/>
    </row>
    <row r="136" spans="1:7" ht="26.25" thickBot="1" x14ac:dyDescent="0.3">
      <c r="A136" s="40" t="s">
        <v>237</v>
      </c>
      <c r="B136" s="50">
        <v>2.02255190000001E+16</v>
      </c>
      <c r="C136" s="43">
        <v>5736.71</v>
      </c>
      <c r="D136" s="43">
        <v>5730.98</v>
      </c>
      <c r="E136" s="44">
        <v>8096</v>
      </c>
      <c r="F136" s="46">
        <f t="shared" si="3"/>
        <v>99.900116965996176</v>
      </c>
      <c r="G136" s="46">
        <f t="shared" si="5"/>
        <v>70.78779644268775</v>
      </c>
    </row>
    <row r="137" spans="1:7" ht="26.25" thickBot="1" x14ac:dyDescent="0.3">
      <c r="A137" s="40" t="s">
        <v>238</v>
      </c>
      <c r="B137" s="50">
        <v>2.02255190500001E+16</v>
      </c>
      <c r="C137" s="43">
        <v>5736.71</v>
      </c>
      <c r="D137" s="43">
        <v>5730.98</v>
      </c>
      <c r="E137" s="44">
        <v>8096</v>
      </c>
      <c r="F137" s="46">
        <f t="shared" si="3"/>
        <v>99.900116965996176</v>
      </c>
      <c r="G137" s="46">
        <f t="shared" si="5"/>
        <v>70.78779644268775</v>
      </c>
    </row>
    <row r="138" spans="1:7" ht="39" thickBot="1" x14ac:dyDescent="0.3">
      <c r="A138" s="40" t="s">
        <v>239</v>
      </c>
      <c r="B138" s="50" t="s">
        <v>240</v>
      </c>
      <c r="C138" s="41">
        <v>0</v>
      </c>
      <c r="D138" s="43">
        <v>0</v>
      </c>
      <c r="E138" s="44">
        <v>1378908.77</v>
      </c>
      <c r="F138" s="46"/>
      <c r="G138" s="46">
        <f t="shared" si="5"/>
        <v>0</v>
      </c>
    </row>
    <row r="139" spans="1:7" ht="51.75" thickBot="1" x14ac:dyDescent="0.3">
      <c r="A139" s="40" t="s">
        <v>241</v>
      </c>
      <c r="B139" s="50" t="s">
        <v>242</v>
      </c>
      <c r="C139" s="41">
        <v>0</v>
      </c>
      <c r="D139" s="43">
        <v>0</v>
      </c>
      <c r="E139" s="44">
        <v>1378908.77</v>
      </c>
      <c r="F139" s="46"/>
      <c r="G139" s="46">
        <f t="shared" si="5"/>
        <v>0</v>
      </c>
    </row>
    <row r="140" spans="1:7" ht="39" thickBot="1" x14ac:dyDescent="0.3">
      <c r="A140" s="40" t="s">
        <v>243</v>
      </c>
      <c r="B140" s="50">
        <v>2.02255990000001E+16</v>
      </c>
      <c r="C140" s="43">
        <v>2349006.0099999998</v>
      </c>
      <c r="D140" s="43">
        <v>0</v>
      </c>
      <c r="E140" s="44">
        <v>0</v>
      </c>
      <c r="F140" s="46">
        <f t="shared" ref="F140:F165" si="6">D140/C140*100</f>
        <v>0</v>
      </c>
      <c r="G140" s="46"/>
    </row>
    <row r="141" spans="1:7" ht="51.75" thickBot="1" x14ac:dyDescent="0.3">
      <c r="A141" s="40" t="s">
        <v>244</v>
      </c>
      <c r="B141" s="50">
        <v>2.02255990500001E+16</v>
      </c>
      <c r="C141" s="43">
        <v>2349006.0099999998</v>
      </c>
      <c r="D141" s="43">
        <v>0</v>
      </c>
      <c r="E141" s="44">
        <v>0</v>
      </c>
      <c r="F141" s="46">
        <f t="shared" si="6"/>
        <v>0</v>
      </c>
      <c r="G141" s="46"/>
    </row>
    <row r="142" spans="1:7" ht="15.75" thickBot="1" x14ac:dyDescent="0.3">
      <c r="A142" s="40" t="s">
        <v>245</v>
      </c>
      <c r="B142" s="50">
        <v>2.02299990000001E+16</v>
      </c>
      <c r="C142" s="43">
        <v>39220689.270000003</v>
      </c>
      <c r="D142" s="43">
        <v>17233449.460000001</v>
      </c>
      <c r="E142" s="44">
        <v>8211128.5700000003</v>
      </c>
      <c r="F142" s="46">
        <f t="shared" si="6"/>
        <v>43.939690456133583</v>
      </c>
      <c r="G142" s="46">
        <f t="shared" si="5"/>
        <v>209.87918180898731</v>
      </c>
    </row>
    <row r="143" spans="1:7" ht="26.25" thickBot="1" x14ac:dyDescent="0.3">
      <c r="A143" s="40" t="s">
        <v>246</v>
      </c>
      <c r="B143" s="50">
        <v>2.02299990500001E+16</v>
      </c>
      <c r="C143" s="43">
        <v>39220689.270000003</v>
      </c>
      <c r="D143" s="43">
        <v>17233449.460000001</v>
      </c>
      <c r="E143" s="44">
        <v>8211128.5700000003</v>
      </c>
      <c r="F143" s="46">
        <f t="shared" si="6"/>
        <v>43.939690456133583</v>
      </c>
      <c r="G143" s="46">
        <f t="shared" si="5"/>
        <v>209.87918180898731</v>
      </c>
    </row>
    <row r="144" spans="1:7" ht="26.25" thickBot="1" x14ac:dyDescent="0.3">
      <c r="A144" s="40" t="s">
        <v>247</v>
      </c>
      <c r="B144" s="50">
        <v>2.02300000000001E+16</v>
      </c>
      <c r="C144" s="43">
        <v>37655704.450000003</v>
      </c>
      <c r="D144" s="43">
        <v>28555247.870000001</v>
      </c>
      <c r="E144" s="44">
        <v>27395599.760000002</v>
      </c>
      <c r="F144" s="46">
        <f t="shared" si="6"/>
        <v>75.832462271197798</v>
      </c>
      <c r="G144" s="46">
        <f t="shared" si="5"/>
        <v>104.23297215669353</v>
      </c>
    </row>
    <row r="145" spans="1:7" ht="39" thickBot="1" x14ac:dyDescent="0.3">
      <c r="A145" s="40" t="s">
        <v>248</v>
      </c>
      <c r="B145" s="50">
        <v>2.02300240000001E+16</v>
      </c>
      <c r="C145" s="43">
        <v>2442623.46</v>
      </c>
      <c r="D145" s="43">
        <v>1778352.43</v>
      </c>
      <c r="E145" s="44">
        <v>537697.76</v>
      </c>
      <c r="F145" s="46">
        <f t="shared" si="6"/>
        <v>72.805017192457484</v>
      </c>
      <c r="G145" s="46">
        <f t="shared" si="5"/>
        <v>330.73458033375476</v>
      </c>
    </row>
    <row r="146" spans="1:7" ht="51.75" thickBot="1" x14ac:dyDescent="0.3">
      <c r="A146" s="40" t="s">
        <v>249</v>
      </c>
      <c r="B146" s="50">
        <v>2.02300240500001E+16</v>
      </c>
      <c r="C146" s="43">
        <v>2442623.46</v>
      </c>
      <c r="D146" s="43">
        <v>1778352.43</v>
      </c>
      <c r="E146" s="44">
        <v>537697.76</v>
      </c>
      <c r="F146" s="46">
        <f t="shared" si="6"/>
        <v>72.805017192457484</v>
      </c>
      <c r="G146" s="46">
        <f t="shared" si="5"/>
        <v>330.73458033375476</v>
      </c>
    </row>
    <row r="147" spans="1:7" ht="77.25" thickBot="1" x14ac:dyDescent="0.3">
      <c r="A147" s="40" t="s">
        <v>250</v>
      </c>
      <c r="B147" s="50">
        <v>2.02350820000001E+16</v>
      </c>
      <c r="C147" s="43">
        <v>1050883.74</v>
      </c>
      <c r="D147" s="43">
        <v>740707.44</v>
      </c>
      <c r="E147" s="44">
        <v>665000</v>
      </c>
      <c r="F147" s="46">
        <f t="shared" si="6"/>
        <v>70.484242148422609</v>
      </c>
      <c r="G147" s="46">
        <f t="shared" si="5"/>
        <v>111.38457744360902</v>
      </c>
    </row>
    <row r="148" spans="1:7" ht="77.25" thickBot="1" x14ac:dyDescent="0.3">
      <c r="A148" s="40" t="s">
        <v>251</v>
      </c>
      <c r="B148" s="50">
        <v>2.02350820500001E+16</v>
      </c>
      <c r="C148" s="43">
        <v>1050883.74</v>
      </c>
      <c r="D148" s="43">
        <v>740707.44</v>
      </c>
      <c r="E148" s="44">
        <v>665000</v>
      </c>
      <c r="F148" s="46">
        <f t="shared" si="6"/>
        <v>70.484242148422609</v>
      </c>
      <c r="G148" s="46">
        <f t="shared" si="5"/>
        <v>111.38457744360902</v>
      </c>
    </row>
    <row r="149" spans="1:7" ht="15.75" thickBot="1" x14ac:dyDescent="0.3">
      <c r="A149" s="40" t="s">
        <v>252</v>
      </c>
      <c r="B149" s="50">
        <v>2.02399990000001E+16</v>
      </c>
      <c r="C149" s="43">
        <v>34162197.25</v>
      </c>
      <c r="D149" s="43">
        <v>26036188</v>
      </c>
      <c r="E149" s="44">
        <v>26192902</v>
      </c>
      <c r="F149" s="46">
        <f t="shared" si="6"/>
        <v>76.213446721434181</v>
      </c>
      <c r="G149" s="46">
        <f t="shared" si="5"/>
        <v>99.401692870839582</v>
      </c>
    </row>
    <row r="150" spans="1:7" ht="26.25" thickBot="1" x14ac:dyDescent="0.3">
      <c r="A150" s="40" t="s">
        <v>253</v>
      </c>
      <c r="B150" s="50">
        <v>2.02399990500001E+16</v>
      </c>
      <c r="C150" s="43">
        <v>34162197.25</v>
      </c>
      <c r="D150" s="43">
        <v>26036188</v>
      </c>
      <c r="E150" s="44">
        <v>26192902</v>
      </c>
      <c r="F150" s="46">
        <f t="shared" si="6"/>
        <v>76.213446721434181</v>
      </c>
      <c r="G150" s="46">
        <f t="shared" si="5"/>
        <v>99.401692870839582</v>
      </c>
    </row>
    <row r="151" spans="1:7" ht="15.75" thickBot="1" x14ac:dyDescent="0.3">
      <c r="A151" s="40" t="s">
        <v>254</v>
      </c>
      <c r="B151" s="50">
        <v>2.02400000000001E+16</v>
      </c>
      <c r="C151" s="43">
        <v>2949585.42</v>
      </c>
      <c r="D151" s="43">
        <v>2480197.3199999998</v>
      </c>
      <c r="E151" s="44">
        <v>1915629.5</v>
      </c>
      <c r="F151" s="46">
        <f t="shared" si="6"/>
        <v>84.08630254213827</v>
      </c>
      <c r="G151" s="46">
        <f t="shared" si="5"/>
        <v>129.47166036021056</v>
      </c>
    </row>
    <row r="152" spans="1:7" ht="64.5" thickBot="1" x14ac:dyDescent="0.3">
      <c r="A152" s="40" t="s">
        <v>255</v>
      </c>
      <c r="B152" s="50">
        <v>2.02400140000001E+16</v>
      </c>
      <c r="C152" s="43">
        <v>60000</v>
      </c>
      <c r="D152" s="43">
        <v>60000</v>
      </c>
      <c r="E152" s="44">
        <v>39989</v>
      </c>
      <c r="F152" s="46">
        <f t="shared" si="6"/>
        <v>100</v>
      </c>
      <c r="G152" s="46">
        <f t="shared" si="5"/>
        <v>150.04126134687039</v>
      </c>
    </row>
    <row r="153" spans="1:7" ht="77.25" thickBot="1" x14ac:dyDescent="0.3">
      <c r="A153" s="40" t="s">
        <v>256</v>
      </c>
      <c r="B153" s="50">
        <v>2.02400140500001E+16</v>
      </c>
      <c r="C153" s="43">
        <v>60000</v>
      </c>
      <c r="D153" s="43">
        <v>60000</v>
      </c>
      <c r="E153" s="44">
        <v>29989</v>
      </c>
      <c r="F153" s="46">
        <f t="shared" si="6"/>
        <v>100</v>
      </c>
      <c r="G153" s="46">
        <f t="shared" si="5"/>
        <v>200.07336023208509</v>
      </c>
    </row>
    <row r="154" spans="1:7" ht="77.25" thickBot="1" x14ac:dyDescent="0.3">
      <c r="A154" s="40" t="s">
        <v>257</v>
      </c>
      <c r="B154" s="50">
        <v>2.02451790000001E+16</v>
      </c>
      <c r="C154" s="43">
        <v>685137.42</v>
      </c>
      <c r="D154" s="43">
        <v>424813.33</v>
      </c>
      <c r="E154" s="44">
        <v>35588.9</v>
      </c>
      <c r="F154" s="46">
        <f t="shared" si="6"/>
        <v>62.004105687294086</v>
      </c>
      <c r="G154" s="46">
        <f t="shared" si="5"/>
        <v>1193.6680538032927</v>
      </c>
    </row>
    <row r="155" spans="1:7" ht="90" thickBot="1" x14ac:dyDescent="0.3">
      <c r="A155" s="40" t="s">
        <v>258</v>
      </c>
      <c r="B155" s="50">
        <v>2.02451790500001E+16</v>
      </c>
      <c r="C155" s="43">
        <v>685137.42</v>
      </c>
      <c r="D155" s="43">
        <v>424813.33</v>
      </c>
      <c r="E155" s="44">
        <v>35588.9</v>
      </c>
      <c r="F155" s="46">
        <f t="shared" si="6"/>
        <v>62.004105687294086</v>
      </c>
      <c r="G155" s="46">
        <f t="shared" si="5"/>
        <v>1193.6680538032927</v>
      </c>
    </row>
    <row r="156" spans="1:7" ht="141" thickBot="1" x14ac:dyDescent="0.3">
      <c r="A156" s="40" t="s">
        <v>259</v>
      </c>
      <c r="B156" s="50">
        <v>2.02453030000001E+16</v>
      </c>
      <c r="C156" s="43">
        <v>1640520</v>
      </c>
      <c r="D156" s="43">
        <v>1640419.99</v>
      </c>
      <c r="E156" s="44">
        <v>1254151.6000000001</v>
      </c>
      <c r="F156" s="46">
        <f t="shared" si="6"/>
        <v>99.993903762221734</v>
      </c>
      <c r="G156" s="46">
        <f t="shared" si="5"/>
        <v>130.79917850441686</v>
      </c>
    </row>
    <row r="157" spans="1:7" ht="141" thickBot="1" x14ac:dyDescent="0.3">
      <c r="A157" s="40" t="s">
        <v>260</v>
      </c>
      <c r="B157" s="50">
        <v>2.02453030500001E+16</v>
      </c>
      <c r="C157" s="43">
        <v>1640520</v>
      </c>
      <c r="D157" s="43">
        <v>1640419.99</v>
      </c>
      <c r="E157" s="44">
        <v>1254151.6000000001</v>
      </c>
      <c r="F157" s="46">
        <f t="shared" si="6"/>
        <v>99.993903762221734</v>
      </c>
      <c r="G157" s="46">
        <f t="shared" si="5"/>
        <v>130.79917850441686</v>
      </c>
    </row>
    <row r="158" spans="1:7" ht="26.25" thickBot="1" x14ac:dyDescent="0.3">
      <c r="A158" s="40" t="s">
        <v>261</v>
      </c>
      <c r="B158" s="50">
        <v>2.02499990000001E+16</v>
      </c>
      <c r="C158" s="43">
        <v>563928</v>
      </c>
      <c r="D158" s="43">
        <v>354964</v>
      </c>
      <c r="E158" s="44">
        <v>585900</v>
      </c>
      <c r="F158" s="46">
        <f t="shared" si="6"/>
        <v>62.94491495368203</v>
      </c>
      <c r="G158" s="46">
        <f t="shared" si="5"/>
        <v>60.584400068271037</v>
      </c>
    </row>
    <row r="159" spans="1:7" ht="39" thickBot="1" x14ac:dyDescent="0.3">
      <c r="A159" s="40" t="s">
        <v>262</v>
      </c>
      <c r="B159" s="50">
        <v>2.02499990500001E+16</v>
      </c>
      <c r="C159" s="43">
        <v>563928</v>
      </c>
      <c r="D159" s="43">
        <v>354964</v>
      </c>
      <c r="E159" s="44">
        <v>585900</v>
      </c>
      <c r="F159" s="46">
        <f t="shared" si="6"/>
        <v>62.94491495368203</v>
      </c>
      <c r="G159" s="46">
        <f t="shared" si="5"/>
        <v>60.584400068271037</v>
      </c>
    </row>
    <row r="160" spans="1:7" ht="26.25" thickBot="1" x14ac:dyDescent="0.3">
      <c r="A160" s="40" t="s">
        <v>263</v>
      </c>
      <c r="B160" s="50">
        <v>2.07E+16</v>
      </c>
      <c r="C160" s="41"/>
      <c r="D160" s="43"/>
      <c r="E160" s="44">
        <v>50000</v>
      </c>
      <c r="F160" s="46" t="e">
        <f t="shared" si="6"/>
        <v>#DIV/0!</v>
      </c>
      <c r="G160" s="46">
        <f t="shared" si="5"/>
        <v>0</v>
      </c>
    </row>
    <row r="161" spans="1:7" ht="26.25" thickBot="1" x14ac:dyDescent="0.3">
      <c r="A161" s="40" t="s">
        <v>264</v>
      </c>
      <c r="B161" s="50">
        <v>2.07050000500001E+16</v>
      </c>
      <c r="C161" s="41"/>
      <c r="D161" s="43"/>
      <c r="E161" s="44">
        <v>50000</v>
      </c>
      <c r="F161" s="46" t="e">
        <f t="shared" si="6"/>
        <v>#DIV/0!</v>
      </c>
      <c r="G161" s="46">
        <f t="shared" si="5"/>
        <v>0</v>
      </c>
    </row>
    <row r="162" spans="1:7" ht="26.25" thickBot="1" x14ac:dyDescent="0.3">
      <c r="A162" s="40" t="s">
        <v>265</v>
      </c>
      <c r="B162" s="50">
        <v>2.07050300500001E+16</v>
      </c>
      <c r="C162" s="41"/>
      <c r="D162" s="43"/>
      <c r="E162" s="44">
        <v>50000</v>
      </c>
      <c r="F162" s="46" t="e">
        <f t="shared" si="6"/>
        <v>#DIV/0!</v>
      </c>
      <c r="G162" s="46">
        <f t="shared" si="5"/>
        <v>0</v>
      </c>
    </row>
    <row r="163" spans="1:7" ht="51.75" thickBot="1" x14ac:dyDescent="0.3">
      <c r="A163" s="40" t="s">
        <v>266</v>
      </c>
      <c r="B163" s="50">
        <v>2.19E+16</v>
      </c>
      <c r="C163" s="43">
        <v>-112488.34</v>
      </c>
      <c r="D163" s="43">
        <v>-112488.34</v>
      </c>
      <c r="E163" s="44">
        <v>0</v>
      </c>
      <c r="F163" s="46">
        <f t="shared" si="6"/>
        <v>100</v>
      </c>
      <c r="G163" s="46"/>
    </row>
    <row r="164" spans="1:7" ht="51.75" thickBot="1" x14ac:dyDescent="0.3">
      <c r="A164" s="40" t="s">
        <v>267</v>
      </c>
      <c r="B164" s="50">
        <v>2.19000000500001E+16</v>
      </c>
      <c r="C164" s="43">
        <v>-112488.34</v>
      </c>
      <c r="D164" s="43">
        <v>-112488.34</v>
      </c>
      <c r="E164" s="44">
        <v>0</v>
      </c>
      <c r="F164" s="46">
        <f t="shared" si="6"/>
        <v>100</v>
      </c>
      <c r="G164" s="46"/>
    </row>
    <row r="165" spans="1:7" ht="64.5" thickBot="1" x14ac:dyDescent="0.3">
      <c r="A165" s="40" t="s">
        <v>268</v>
      </c>
      <c r="B165" s="50">
        <v>2.19600100500001E+16</v>
      </c>
      <c r="C165" s="43">
        <v>-112488.34</v>
      </c>
      <c r="D165" s="43">
        <v>-112488.34</v>
      </c>
      <c r="E165" s="44">
        <v>0</v>
      </c>
      <c r="F165" s="46">
        <f t="shared" si="6"/>
        <v>100</v>
      </c>
      <c r="G165" s="46"/>
    </row>
  </sheetData>
  <mergeCells count="9">
    <mergeCell ref="F95:F112"/>
    <mergeCell ref="B4:B5"/>
    <mergeCell ref="D4:E4"/>
    <mergeCell ref="A95:A112"/>
    <mergeCell ref="B95:B112"/>
    <mergeCell ref="C95:C112"/>
    <mergeCell ref="D95:D112"/>
    <mergeCell ref="E95:E112"/>
    <mergeCell ref="A1:G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Пучкова</dc:creator>
  <cp:lastModifiedBy>Finotdel</cp:lastModifiedBy>
  <dcterms:created xsi:type="dcterms:W3CDTF">2017-08-15T12:13:58Z</dcterms:created>
  <dcterms:modified xsi:type="dcterms:W3CDTF">2024-11-12T11:50:04Z</dcterms:modified>
</cp:coreProperties>
</file>